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802" activeTab="7"/>
  </bookViews>
  <sheets>
    <sheet name="3_zał_" sheetId="5" r:id="rId1"/>
    <sheet name="5_zał_" sheetId="9" r:id="rId2"/>
    <sheet name="6_zał_" sheetId="10" r:id="rId3"/>
    <sheet name="7_zał_" sheetId="11" r:id="rId4"/>
    <sheet name="8_zał_" sheetId="13" r:id="rId5"/>
    <sheet name="9_zał_" sheetId="14" r:id="rId6"/>
    <sheet name="10_zał_" sheetId="15" r:id="rId7"/>
    <sheet name="11_zał__" sheetId="17" r:id="rId8"/>
  </sheets>
  <definedNames>
    <definedName name="_xlnm.Print_Area" localSheetId="7">'11_zał__'!$A$1:$M$23</definedName>
    <definedName name="_xlnm.Print_Area" localSheetId="0">'3_zał_'!$A$1:$D$32</definedName>
  </definedNames>
  <calcPr calcId="125725"/>
</workbook>
</file>

<file path=xl/calcChain.xml><?xml version="1.0" encoding="utf-8"?>
<calcChain xmlns="http://schemas.openxmlformats.org/spreadsheetml/2006/main">
  <c r="L22" i="17"/>
  <c r="I21"/>
  <c r="I22" s="1"/>
  <c r="H20"/>
  <c r="F20"/>
  <c r="H19"/>
  <c r="F19" s="1"/>
  <c r="H18"/>
  <c r="G18"/>
  <c r="G22" s="1"/>
  <c r="F17"/>
  <c r="H16"/>
  <c r="F16"/>
  <c r="E19" i="15"/>
  <c r="D19"/>
  <c r="E18" i="13"/>
  <c r="F18" i="17" l="1"/>
  <c r="F22" s="1"/>
  <c r="H21"/>
  <c r="F21" s="1"/>
  <c r="H22" l="1"/>
  <c r="E27" i="9" l="1"/>
  <c r="H16" i="14"/>
  <c r="C22"/>
  <c r="D22"/>
  <c r="F22"/>
  <c r="H22"/>
  <c r="F16" i="15"/>
  <c r="F14"/>
  <c r="F15"/>
  <c r="F17"/>
  <c r="D14" i="5"/>
  <c r="D15"/>
  <c r="D24"/>
  <c r="F13" i="9"/>
  <c r="F12" s="1"/>
  <c r="H13"/>
  <c r="H12" s="1"/>
  <c r="E16"/>
  <c r="E15" s="1"/>
  <c r="F19"/>
  <c r="F18" s="1"/>
  <c r="G20"/>
  <c r="G19" s="1"/>
  <c r="F21"/>
  <c r="H21"/>
  <c r="F25"/>
  <c r="F24" s="1"/>
  <c r="H25"/>
  <c r="H24" s="1"/>
  <c r="F11" i="10"/>
  <c r="F12"/>
  <c r="F16"/>
  <c r="F15" s="1"/>
  <c r="F12" i="11"/>
  <c r="F11" s="1"/>
  <c r="F19" i="15" l="1"/>
  <c r="G18" i="9"/>
  <c r="G27" s="1"/>
  <c r="F27"/>
  <c r="H27"/>
</calcChain>
</file>

<file path=xl/sharedStrings.xml><?xml version="1.0" encoding="utf-8"?>
<sst xmlns="http://schemas.openxmlformats.org/spreadsheetml/2006/main" count="290" uniqueCount="204">
  <si>
    <t>Rady Gminy Pomiechówek</t>
  </si>
  <si>
    <t>Dział</t>
  </si>
  <si>
    <t>Rozdział</t>
  </si>
  <si>
    <t>§</t>
  </si>
  <si>
    <t>z tego:</t>
  </si>
  <si>
    <t>Ogółem</t>
  </si>
  <si>
    <t xml:space="preserve">Pozostała działalność </t>
  </si>
  <si>
    <t>600</t>
  </si>
  <si>
    <t>60014</t>
  </si>
  <si>
    <t>2320</t>
  </si>
  <si>
    <t>750</t>
  </si>
  <si>
    <t xml:space="preserve">ADMINISTRACJA PUBLICZNA </t>
  </si>
  <si>
    <t>754</t>
  </si>
  <si>
    <t>756</t>
  </si>
  <si>
    <t xml:space="preserve">DOCHODY OD OSÓB PRAWNYCH, OD OSÓB FIZYCZNYCH I OD INNYCH JEDNOSTEK NIE POSIADAJĄCYCH OSOBOWOŚCI PRAWNEJ ORAZ WYDATKI ZWIĄZANE Z ICH POBOREM </t>
  </si>
  <si>
    <t>75618</t>
  </si>
  <si>
    <t>0480</t>
  </si>
  <si>
    <t>150</t>
  </si>
  <si>
    <t>PRZETWÓRSTWO PRZEMYSŁOWE</t>
  </si>
  <si>
    <t>15011</t>
  </si>
  <si>
    <t>6639</t>
  </si>
  <si>
    <t>Dotacje celowe przekazane do samorządu województwa na inwestycje i zakupy inwestycyjne realizowane na podstawie porozumień (umów) między jednostkami samorządu terytorialnego</t>
  </si>
  <si>
    <t xml:space="preserve">TRANSPORT I ŁĄCZNOŚĆ </t>
  </si>
  <si>
    <t xml:space="preserve">Drogi publiczne powiatowe </t>
  </si>
  <si>
    <t>4300</t>
  </si>
  <si>
    <t xml:space="preserve">Zakup usług pozostałych </t>
  </si>
  <si>
    <t>4170</t>
  </si>
  <si>
    <t>4110</t>
  </si>
  <si>
    <t xml:space="preserve">Składki na ubezpieczenia społeczne </t>
  </si>
  <si>
    <t>4120</t>
  </si>
  <si>
    <t>Składki na Fundusz Pracy</t>
  </si>
  <si>
    <t>4210</t>
  </si>
  <si>
    <t xml:space="preserve">Zakup materiałów i wyposażenia </t>
  </si>
  <si>
    <t>75095</t>
  </si>
  <si>
    <t xml:space="preserve">BEZPIECZEŃSTWO PUBLICZNE I OCHRONA PRZECIWOŻAROWA </t>
  </si>
  <si>
    <t>75411</t>
  </si>
  <si>
    <t>6300</t>
  </si>
  <si>
    <t>Dotacja celowa na pomoc finansową udzielaną między jednostkami samorządu terytorialnego na dofinansowanie własnych zadań inwestycyjnych i zakupów inwestycyjnych</t>
  </si>
  <si>
    <t>851</t>
  </si>
  <si>
    <t>OCHRONA ZROWIA</t>
  </si>
  <si>
    <t>85153</t>
  </si>
  <si>
    <t xml:space="preserve">Zwalczanie narkomanii </t>
  </si>
  <si>
    <t>85154</t>
  </si>
  <si>
    <t>Przeciwdziałanie alkoholizmowi</t>
  </si>
  <si>
    <t>2820</t>
  </si>
  <si>
    <t xml:space="preserve">Dotacja celowa z budżetu na finansowanie lub dofinansowanie zadań zleconych do realizacji stowarzyszeniom </t>
  </si>
  <si>
    <t>Wynagrodzenia bezosobowe</t>
  </si>
  <si>
    <t>921</t>
  </si>
  <si>
    <t>92116</t>
  </si>
  <si>
    <t>§*</t>
  </si>
  <si>
    <t>w tym:</t>
  </si>
  <si>
    <t>Wyszczególnienie</t>
  </si>
  <si>
    <t>Rozwój przedsiębiorczości</t>
  </si>
  <si>
    <t>Załącznik nr 3 do Uchwały</t>
  </si>
  <si>
    <t>Nr ............</t>
  </si>
  <si>
    <t>z dnia ...............</t>
  </si>
  <si>
    <t>Przychody i rozchody budżetu w 2011 r.</t>
  </si>
  <si>
    <t>Lp.</t>
  </si>
  <si>
    <t>Treść</t>
  </si>
  <si>
    <t>Klasyfikacja
§</t>
  </si>
  <si>
    <t>Kwota 2010 r</t>
  </si>
  <si>
    <t>1.</t>
  </si>
  <si>
    <t>Dochody</t>
  </si>
  <si>
    <t>2.</t>
  </si>
  <si>
    <t>Wydatki</t>
  </si>
  <si>
    <t>3.</t>
  </si>
  <si>
    <t>Wynik budżetu</t>
  </si>
  <si>
    <t>Przychody ogółem:</t>
  </si>
  <si>
    <t>Kredyty</t>
  </si>
  <si>
    <t>§ 952</t>
  </si>
  <si>
    <t>Pożyczki</t>
  </si>
  <si>
    <t>Pożyczki na finansowanie zadań realizowanych
z udziałem środków pochodzących z budżetu UE</t>
  </si>
  <si>
    <t>§ 903</t>
  </si>
  <si>
    <t>4.</t>
  </si>
  <si>
    <t>Spłaty pożyczek udzielonych</t>
  </si>
  <si>
    <t>§ 951</t>
  </si>
  <si>
    <t>5.</t>
  </si>
  <si>
    <t>Prywatyzacja majątku jst</t>
  </si>
  <si>
    <t>§ 944</t>
  </si>
  <si>
    <t>6.</t>
  </si>
  <si>
    <t>Nadwyżka budżetu z lat ubiegłych</t>
  </si>
  <si>
    <t>§ 957</t>
  </si>
  <si>
    <t>7.</t>
  </si>
  <si>
    <t>Papiery wartościowe (obligacje)</t>
  </si>
  <si>
    <t>§ 931</t>
  </si>
  <si>
    <t>8.</t>
  </si>
  <si>
    <t>Inne źródła (wolne środki)</t>
  </si>
  <si>
    <t>§ 955</t>
  </si>
  <si>
    <t>Rozchody ogółem:</t>
  </si>
  <si>
    <t>Spłaty kredytów</t>
  </si>
  <si>
    <t>§ 992</t>
  </si>
  <si>
    <t>Spłaty pożyczek</t>
  </si>
  <si>
    <t>Spłaty pożyczek otrzymanych na finansowanie zadań realizowanych z udziałem środków pochodzących z budżetu UE</t>
  </si>
  <si>
    <t>§ 963</t>
  </si>
  <si>
    <t>Udzielone pożyczki</t>
  </si>
  <si>
    <t>§ 991</t>
  </si>
  <si>
    <t>Lokaty</t>
  </si>
  <si>
    <t>§ 994</t>
  </si>
  <si>
    <t>Wykup papierów wartościowych (obligacji)</t>
  </si>
  <si>
    <t>§ 982</t>
  </si>
  <si>
    <t>Rozchody z tytułu innych rozliczeń</t>
  </si>
  <si>
    <t>§ 995</t>
  </si>
  <si>
    <t>Uwaga: Zgodnie z art. 89 ust. 1 pkt 4 u.o.f.p. można zaciągać kredytu, pożyczki oraz emitować papiery wartościowe na wyprzedzające finansowanie działań finansowanych ze środków pochodzących z budżetu Unii Europejskiej. Przychody te powinny znaleźć odzwierciedlenie w załączniku unijnym.</t>
  </si>
  <si>
    <t>Nazwa zadania</t>
  </si>
  <si>
    <t>Dotacje
ogółem</t>
  </si>
  <si>
    <t xml:space="preserve">Wydatki
ogółem
</t>
  </si>
  <si>
    <t>wydatki bieżące</t>
  </si>
  <si>
    <t>wydatki majątkowe</t>
  </si>
  <si>
    <t>Załącznik nr 5 do Uchwały</t>
  </si>
  <si>
    <t>z dnia ...........</t>
  </si>
  <si>
    <t>Dochody i wydatki związane z realizacją zadań realizowanych w drodze umów lub porozumień między jednostkami samorządu terytorialnego</t>
  </si>
  <si>
    <t>Zakres porozumienia lub umowy</t>
  </si>
  <si>
    <t>umowa partnerska dot. projektu "Przyspieszenie wzrostu konkurencyjności województwa mazowieckiego przez budowanie społeczeństwa informacyjnego i gospodarki opartej na wiedzy poprzez tworzenie baz wiedzy o Mazowszu</t>
  </si>
  <si>
    <t>zimowe utrzymanie dróg powiatowych, porozumienie z Powiatem Nowodworskim</t>
  </si>
  <si>
    <t>Dotacje celowe otrzymane z powiatu na zadania bieżące realizowane na podstawie porozumień (umów) miedzy jednostkami samorządu terytorialnego</t>
  </si>
  <si>
    <t>umowa partnerska dot. projektu "Rozwój elektronicznej administracji w samorządach województwa mazowieckiego wspomagającej niwelowanie dwudzielności potencjału województwa</t>
  </si>
  <si>
    <t>pomoc finansowa dla starostwa na zakup samochodu strażackiego</t>
  </si>
  <si>
    <t>Komendy Powiatowe Państwowej Straży Pożarnej</t>
  </si>
  <si>
    <t>Załącznik nr 6 do Uchwały</t>
  </si>
  <si>
    <t>Nr .................</t>
  </si>
  <si>
    <t>z dnia ................</t>
  </si>
  <si>
    <t>Dochody z tytułu wydawania zezwoleń na sprzedaż
 napojów alkoholowych oraz wydatki na realizację zadań 
określonych w gminnym programie profilaktyki 
i rozwiązywania problemów alkoholowych</t>
  </si>
  <si>
    <t>Nazwa</t>
  </si>
  <si>
    <t>Kwota</t>
  </si>
  <si>
    <t>I.</t>
  </si>
  <si>
    <t>DOCHODY</t>
  </si>
  <si>
    <t xml:space="preserve">Wpływy z innych opłat stanowiących dochody jednostek samorządu terytorialnego na podstawie ustaw </t>
  </si>
  <si>
    <t>Wpływy z opłat za zezwolenia na sprzedaż alkoholu</t>
  </si>
  <si>
    <t>II.</t>
  </si>
  <si>
    <t>WYDATKI</t>
  </si>
  <si>
    <t xml:space="preserve">OCHRONA ZDROWIA </t>
  </si>
  <si>
    <t>Załącznik nr 7 do Uchwały</t>
  </si>
  <si>
    <t>Nr ..........</t>
  </si>
  <si>
    <t>z dnia ............</t>
  </si>
  <si>
    <t>Wydatki na realizację zadań określonych w gminnym programie przeciwdziałania narkomanii</t>
  </si>
  <si>
    <t>Załącznik nr 8 do Uchwały</t>
  </si>
  <si>
    <t>Kwota dotacji</t>
  </si>
  <si>
    <t>Gminny Ośrodek Kultury w Pomiechówku</t>
  </si>
  <si>
    <t>Biblioteka Publiczna Gminy Pomiechówek</t>
  </si>
  <si>
    <t>Załącznik nr 10 do Uchwały</t>
  </si>
  <si>
    <t>Dotacje celowe dla organizacji pozarządowych na realizację zadań polegających na prowadzeniu opieki socjoterapeutycznej dla rodzin dysfunkyjnych</t>
  </si>
  <si>
    <t>Dotacje celowe na zajęcia sportowo-rekreacyjne i masowy sport wśród dzieci i młodzieży  oraz popularyzacja sportu i rekreacji na terenie Gminy Pomiechówek</t>
  </si>
  <si>
    <t>Załącznik nr 9 do Uchwały</t>
  </si>
  <si>
    <t>Nr ...........</t>
  </si>
  <si>
    <t>z dnia ..............</t>
  </si>
  <si>
    <t xml:space="preserve">Plan przychodów i kosztów zakładów budżetowych </t>
  </si>
  <si>
    <t>Stan środków obrotowych na początek roku</t>
  </si>
  <si>
    <t>Przychody</t>
  </si>
  <si>
    <t>Koszty</t>
  </si>
  <si>
    <t>Stan środków obrotowych na koniec roku</t>
  </si>
  <si>
    <t>ogółem</t>
  </si>
  <si>
    <t>dotacje
(rodzaj, zakres)</t>
  </si>
  <si>
    <t>wpłata do budżetu</t>
  </si>
  <si>
    <t>Komunalny Zakład Budżetowy</t>
  </si>
  <si>
    <t>-</t>
  </si>
  <si>
    <t>z dnia..............</t>
  </si>
  <si>
    <t>Nazwa rachunku, w tym jednostka przy której utworzono rachunek dochodów</t>
  </si>
  <si>
    <t>Rachunek wydzielonych dochodów własnych - Szkoła Podstawowa w Pomiechówku</t>
  </si>
  <si>
    <t>Rachunek wydzielonych dochodów własnych - Szkoła Podstawowa w Orzechowie</t>
  </si>
  <si>
    <t>Rachunek wydzielonych dochodów własnych - Szkoła Podstawowa w Goławicach</t>
  </si>
  <si>
    <t xml:space="preserve">Rachunek wydzielonych dochodów własnych- Gimnazjum w Pomiechówku </t>
  </si>
  <si>
    <t>Rachunek wydzielonych dochodów własnych (żywienie)- Szkoła Podstawowa w Pomiechówku</t>
  </si>
  <si>
    <t>do Uchwały</t>
  </si>
  <si>
    <t>Nr …………….</t>
  </si>
  <si>
    <t>z dnia ……………..</t>
  </si>
  <si>
    <t>Wydatki na zadania inwestycyjne na 2011 rok nieobjęte wieloletnimi programami inwestycyjnymi</t>
  </si>
  <si>
    <t>Rozdz.</t>
  </si>
  <si>
    <t>Nazwa zadania inwestycyjnego (w tym w ramach funduszu sołeckiego)</t>
  </si>
  <si>
    <t>Łączne koszty finansowe</t>
  </si>
  <si>
    <t>Nakłady poniesione</t>
  </si>
  <si>
    <t>Planowane wydatki</t>
  </si>
  <si>
    <t>Jednostka organizacyjna realizująca program lub koordynująca wykonanie programu</t>
  </si>
  <si>
    <t>rok 2011</t>
  </si>
  <si>
    <t>z tego źródła finansowania</t>
  </si>
  <si>
    <t>dochody własne jst</t>
  </si>
  <si>
    <t xml:space="preserve">kredyty, pożyczki, papiery wartościowe </t>
  </si>
  <si>
    <t>środki pochodzące
z innych  źródeł*</t>
  </si>
  <si>
    <t>środki wymienione
w art. 5 ust. 1 pkt 2 i 3 u.f.p.</t>
  </si>
  <si>
    <t>Poprawa bezpieczeństwa komunikacyjengo oraz zwiększenie płynności ruchu na drogach gminnych poprzez przebudowę dróg w miejscowościach: Stanisławowo, Pomiechowo i Pomiechówek, gmina Pomiechówek"</t>
  </si>
  <si>
    <t>A. 2 030 635,21
B.
C.
…</t>
  </si>
  <si>
    <t xml:space="preserve">Urząd Gminy Pomiechówek </t>
  </si>
  <si>
    <t>Zakup zmywarki do stołówki w Szkole Podstawowej w Pomiechówku.</t>
  </si>
  <si>
    <t>A.      
B.
C.
…</t>
  </si>
  <si>
    <t>SP w Pomiechówku</t>
  </si>
  <si>
    <t>6057    6059</t>
  </si>
  <si>
    <t>Kompleksowa modernizacja i rozbudowa komunalnej oczyszczalni ścieków w Brodach wraz z rozbudową kanalizacji sanitarnej w Pomiechowie, Pomiechówku, Brodach-Parcelach i Brodach oraz wodociągu w Brodach-Parcelach, gmina Pomiechówek</t>
  </si>
  <si>
    <t>Bezpieczne dzieci - budowa miejsca zabaw na byłym osiedlu wojskowym w Pomiechówku</t>
  </si>
  <si>
    <t>Bezpieczne dzieci - budowa miejsca zabaw we wsiach Kosewo, Szczypiorno w Gminie Pomiechówek</t>
  </si>
  <si>
    <t>Skansen osady wczesnośredniowiecznej w Pomiechówku.</t>
  </si>
  <si>
    <t>x</t>
  </si>
  <si>
    <t>* Wybrać odpowiednie oznaczenie źródła finansowania:</t>
  </si>
  <si>
    <t>A. Dotacje i środki z budżetu państwa (np. od wojewody, MEN, UKFiS, …)</t>
  </si>
  <si>
    <t>B. Środki i dotacje otrzymane od innych jst oraz innych jednostek zaliczanych do sektora finansów publicznych</t>
  </si>
  <si>
    <t xml:space="preserve">C. Inne źródła </t>
  </si>
  <si>
    <t xml:space="preserve">     - ………………….</t>
  </si>
  <si>
    <t>Dotacje podmiotowe</t>
  </si>
  <si>
    <t>1`</t>
  </si>
  <si>
    <t>92106</t>
  </si>
  <si>
    <t>Dotacje dla podmiotów niezaliczanych do sektora finansów publicznych</t>
  </si>
  <si>
    <t>Nr ……………..</t>
  </si>
  <si>
    <t>z dnia ………………</t>
  </si>
  <si>
    <t>Dotacje udzielone z budżetu Gminy</t>
  </si>
  <si>
    <t>Załącznik nr 11</t>
  </si>
  <si>
    <t xml:space="preserve">             Plan dochodów rachunku dochodów jednostek oraz wydatków nimi finansowanych </t>
  </si>
</sst>
</file>

<file path=xl/styles.xml><?xml version="1.0" encoding="utf-8"?>
<styleSheet xmlns="http://schemas.openxmlformats.org/spreadsheetml/2006/main">
  <fonts count="33">
    <font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8"/>
      <name val="Arial CE"/>
      <family val="2"/>
      <charset val="238"/>
    </font>
    <font>
      <b/>
      <sz val="14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sz val="6"/>
      <color indexed="8"/>
      <name val="Arial CE"/>
      <family val="2"/>
      <charset val="238"/>
    </font>
    <font>
      <i/>
      <sz val="10"/>
      <color indexed="8"/>
      <name val="Arial CE"/>
      <family val="2"/>
      <charset val="238"/>
    </font>
    <font>
      <b/>
      <sz val="12"/>
      <color indexed="8"/>
      <name val="Arial CE"/>
      <family val="2"/>
      <charset val="238"/>
    </font>
    <font>
      <sz val="8"/>
      <color indexed="8"/>
      <name val="Arial CE"/>
      <family val="2"/>
      <charset val="238"/>
    </font>
    <font>
      <b/>
      <sz val="6"/>
      <color indexed="8"/>
      <name val="Arial CE"/>
      <family val="2"/>
      <charset val="238"/>
    </font>
    <font>
      <sz val="9"/>
      <color indexed="8"/>
      <name val="Arial CE"/>
      <family val="2"/>
      <charset val="238"/>
    </font>
    <font>
      <sz val="5"/>
      <color indexed="8"/>
      <name val="Arial CE"/>
      <family val="2"/>
      <charset val="238"/>
    </font>
    <font>
      <b/>
      <sz val="9"/>
      <color indexed="8"/>
      <name val="Arial CE"/>
      <family val="2"/>
      <charset val="238"/>
    </font>
    <font>
      <sz val="9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8"/>
      <color indexed="8"/>
      <name val="Arial"/>
      <family val="2"/>
      <charset val="238"/>
    </font>
    <font>
      <b/>
      <sz val="11"/>
      <color indexed="8"/>
      <name val="Arial CE"/>
      <family val="2"/>
      <charset val="238"/>
    </font>
    <font>
      <sz val="12"/>
      <color indexed="8"/>
      <name val="Arial CE"/>
      <family val="2"/>
      <charset val="238"/>
    </font>
    <font>
      <b/>
      <sz val="13"/>
      <color indexed="8"/>
      <name val="Arial CE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Arial CE"/>
      <charset val="238"/>
    </font>
    <font>
      <b/>
      <sz val="10"/>
      <color indexed="8"/>
      <name val="Arial CE"/>
      <charset val="238"/>
    </font>
    <font>
      <sz val="10"/>
      <name val="Arial"/>
      <family val="2"/>
      <charset val="238"/>
    </font>
    <font>
      <b/>
      <sz val="14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sz val="6"/>
      <name val="Arial CE"/>
      <family val="2"/>
      <charset val="238"/>
    </font>
    <font>
      <sz val="9"/>
      <name val="Arial"/>
      <family val="2"/>
      <charset val="238"/>
    </font>
    <font>
      <b/>
      <sz val="10"/>
      <name val="Arial CE"/>
      <charset val="238"/>
    </font>
    <font>
      <i/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NumberFormat="1" applyFont="1"/>
    <xf numFmtId="0" fontId="0" fillId="0" borderId="0" xfId="0" applyNumberFormat="1"/>
    <xf numFmtId="0" fontId="0" fillId="0" borderId="0" xfId="0" applyNumberFormat="1" applyFont="1" applyAlignment="1">
      <alignment horizontal="left"/>
    </xf>
    <xf numFmtId="0" fontId="0" fillId="0" borderId="0" xfId="0" applyNumberFormat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NumberFormat="1" applyAlignment="1">
      <alignment vertical="center"/>
    </xf>
    <xf numFmtId="0" fontId="4" fillId="0" borderId="0" xfId="0" applyNumberFormat="1" applyFont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3" fillId="0" borderId="0" xfId="0" applyNumberFormat="1" applyFont="1"/>
    <xf numFmtId="0" fontId="0" fillId="0" borderId="0" xfId="0" applyNumberFormat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4" fontId="0" fillId="0" borderId="0" xfId="0" applyNumberFormat="1" applyAlignment="1">
      <alignment vertical="center"/>
    </xf>
    <xf numFmtId="0" fontId="7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0" fontId="9" fillId="0" borderId="0" xfId="0" applyNumberFormat="1" applyFont="1" applyAlignment="1">
      <alignment horizontal="right" vertical="top"/>
    </xf>
    <xf numFmtId="0" fontId="6" fillId="0" borderId="0" xfId="0" applyNumberFormat="1" applyFont="1" applyFill="1" applyAlignment="1">
      <alignment vertical="center"/>
    </xf>
    <xf numFmtId="0" fontId="12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/>
    </xf>
    <xf numFmtId="0" fontId="15" fillId="0" borderId="0" xfId="0" applyNumberFormat="1" applyFont="1" applyAlignment="1">
      <alignment vertical="center"/>
    </xf>
    <xf numFmtId="0" fontId="11" fillId="0" borderId="0" xfId="0" applyNumberFormat="1" applyFont="1" applyFill="1" applyAlignment="1">
      <alignment horizontal="center" vertical="center"/>
    </xf>
    <xf numFmtId="0" fontId="9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vertical="center"/>
    </xf>
    <xf numFmtId="0" fontId="11" fillId="0" borderId="0" xfId="0" applyNumberFormat="1" applyFont="1" applyAlignment="1">
      <alignment horizontal="right" vertical="center"/>
    </xf>
    <xf numFmtId="0" fontId="0" fillId="0" borderId="0" xfId="0" applyNumberFormat="1" applyFont="1" applyAlignment="1">
      <alignment vertical="center"/>
    </xf>
    <xf numFmtId="0" fontId="7" fillId="0" borderId="0" xfId="0" applyNumberFormat="1" applyFont="1"/>
    <xf numFmtId="0" fontId="0" fillId="0" borderId="1" xfId="0" applyNumberFormat="1" applyFont="1" applyBorder="1" applyAlignment="1">
      <alignment horizontal="center" vertical="center"/>
    </xf>
    <xf numFmtId="0" fontId="19" fillId="0" borderId="0" xfId="0" applyNumberFormat="1" applyFont="1" applyAlignment="1">
      <alignment vertical="center"/>
    </xf>
    <xf numFmtId="0" fontId="0" fillId="0" borderId="1" xfId="0" applyNumberFormat="1" applyFont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left" vertical="center"/>
    </xf>
    <xf numFmtId="4" fontId="11" fillId="0" borderId="2" xfId="0" applyNumberFormat="1" applyFont="1" applyBorder="1" applyAlignment="1">
      <alignment horizontal="right" vertical="center"/>
    </xf>
    <xf numFmtId="0" fontId="11" fillId="0" borderId="2" xfId="0" applyNumberFormat="1" applyFont="1" applyBorder="1" applyAlignment="1">
      <alignment vertical="center"/>
    </xf>
    <xf numFmtId="0" fontId="11" fillId="0" borderId="2" xfId="0" applyNumberFormat="1" applyFont="1" applyBorder="1" applyAlignment="1">
      <alignment vertical="center" wrapText="1"/>
    </xf>
    <xf numFmtId="4" fontId="14" fillId="0" borderId="2" xfId="0" applyNumberFormat="1" applyFont="1" applyBorder="1" applyAlignment="1">
      <alignment horizontal="right" vertical="center"/>
    </xf>
    <xf numFmtId="0" fontId="9" fillId="0" borderId="0" xfId="0" applyNumberFormat="1" applyFont="1" applyBorder="1" applyAlignment="1">
      <alignment horizontal="right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vertical="center" wrapText="1"/>
    </xf>
    <xf numFmtId="0" fontId="0" fillId="0" borderId="2" xfId="0" applyNumberForma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9" fontId="0" fillId="0" borderId="2" xfId="0" applyNumberFormat="1" applyBorder="1" applyAlignment="1">
      <alignment horizontal="center" vertical="center" wrapText="1"/>
    </xf>
    <xf numFmtId="0" fontId="0" fillId="0" borderId="2" xfId="0" applyNumberFormat="1" applyFont="1" applyBorder="1" applyAlignment="1">
      <alignment vertical="center" wrapText="1"/>
    </xf>
    <xf numFmtId="4" fontId="0" fillId="0" borderId="2" xfId="0" applyNumberFormat="1" applyBorder="1" applyAlignment="1">
      <alignment vertical="center"/>
    </xf>
    <xf numFmtId="4" fontId="3" fillId="0" borderId="2" xfId="0" applyNumberFormat="1" applyFont="1" applyBorder="1" applyAlignment="1">
      <alignment vertical="center"/>
    </xf>
    <xf numFmtId="0" fontId="3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18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vertical="center"/>
    </xf>
    <xf numFmtId="49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vertical="center"/>
    </xf>
    <xf numFmtId="0" fontId="3" fillId="0" borderId="2" xfId="0" applyNumberFormat="1" applyFont="1" applyBorder="1" applyAlignment="1">
      <alignment horizontal="center" vertical="center"/>
    </xf>
    <xf numFmtId="0" fontId="7" fillId="0" borderId="2" xfId="0" applyNumberFormat="1" applyFont="1" applyBorder="1"/>
    <xf numFmtId="0" fontId="7" fillId="0" borderId="2" xfId="0" applyNumberFormat="1" applyFont="1" applyBorder="1" applyAlignment="1">
      <alignment vertical="center"/>
    </xf>
    <xf numFmtId="0" fontId="0" fillId="0" borderId="0" xfId="0" applyNumberFormat="1" applyAlignment="1">
      <alignment horizontal="left"/>
    </xf>
    <xf numFmtId="0" fontId="22" fillId="0" borderId="2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left" vertical="center" wrapText="1"/>
    </xf>
    <xf numFmtId="4" fontId="0" fillId="0" borderId="2" xfId="0" applyNumberFormat="1" applyBorder="1" applyAlignment="1">
      <alignment horizontal="right" vertical="center"/>
    </xf>
    <xf numFmtId="0" fontId="5" fillId="0" borderId="2" xfId="0" applyNumberFormat="1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left" vertical="center"/>
    </xf>
    <xf numFmtId="4" fontId="0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3" fillId="0" borderId="0" xfId="0" applyFont="1" applyAlignment="1">
      <alignment horizontal="left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right" vertical="center"/>
    </xf>
    <xf numFmtId="0" fontId="28" fillId="0" borderId="0" xfId="0" applyFont="1" applyAlignment="1">
      <alignment vertical="center"/>
    </xf>
    <xf numFmtId="0" fontId="29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30" fillId="0" borderId="2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23" fillId="0" borderId="2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4" fontId="27" fillId="0" borderId="2" xfId="0" applyNumberFormat="1" applyFont="1" applyBorder="1" applyAlignment="1">
      <alignment vertical="center"/>
    </xf>
    <xf numFmtId="0" fontId="31" fillId="0" borderId="2" xfId="0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13" fillId="0" borderId="2" xfId="0" applyNumberFormat="1" applyFont="1" applyBorder="1" applyAlignment="1">
      <alignment horizontal="center" vertical="center"/>
    </xf>
    <xf numFmtId="0" fontId="16" fillId="0" borderId="0" xfId="0" applyNumberFormat="1" applyFont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8" fillId="0" borderId="0" xfId="0" applyNumberFormat="1" applyFont="1" applyAlignment="1">
      <alignment horizontal="center" vertical="center" wrapText="1"/>
    </xf>
    <xf numFmtId="4" fontId="0" fillId="0" borderId="2" xfId="0" applyNumberFormat="1" applyFont="1" applyBorder="1" applyAlignment="1">
      <alignment horizontal="center" vertical="center" wrapText="1"/>
    </xf>
    <xf numFmtId="0" fontId="17" fillId="0" borderId="2" xfId="0" applyNumberFormat="1" applyFont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textRotation="90"/>
    </xf>
    <xf numFmtId="0" fontId="2" fillId="2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center"/>
    </xf>
    <xf numFmtId="0" fontId="3" fillId="0" borderId="2" xfId="0" applyNumberFormat="1" applyFont="1" applyBorder="1" applyAlignment="1">
      <alignment vertical="center"/>
    </xf>
    <xf numFmtId="0" fontId="0" fillId="0" borderId="0" xfId="0" applyNumberFormat="1" applyFont="1" applyAlignment="1">
      <alignment horizontal="left" indent="13"/>
    </xf>
    <xf numFmtId="0" fontId="3" fillId="0" borderId="2" xfId="0" applyNumberFormat="1" applyFont="1" applyBorder="1" applyAlignment="1">
      <alignment horizontal="center" vertical="center"/>
    </xf>
    <xf numFmtId="0" fontId="21" fillId="0" borderId="2" xfId="0" applyNumberFormat="1" applyFont="1" applyBorder="1" applyAlignment="1">
      <alignment horizontal="center" vertical="center"/>
    </xf>
    <xf numFmtId="0" fontId="17" fillId="0" borderId="2" xfId="0" applyNumberFormat="1" applyFont="1" applyBorder="1" applyAlignment="1">
      <alignment horizontal="center" vertical="center" wrapText="1"/>
    </xf>
    <xf numFmtId="0" fontId="19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5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zoomScaleNormal="100" workbookViewId="0">
      <selection activeCell="D3" sqref="D3"/>
    </sheetView>
  </sheetViews>
  <sheetFormatPr defaultColWidth="8.7109375" defaultRowHeight="12.75"/>
  <cols>
    <col min="1" max="1" width="4.42578125" style="6" customWidth="1"/>
    <col min="2" max="2" width="38" style="6" customWidth="1"/>
    <col min="3" max="3" width="13.28515625" style="6" customWidth="1"/>
    <col min="4" max="4" width="24.28515625" style="6" customWidth="1"/>
    <col min="5" max="16384" width="8.7109375" style="6"/>
  </cols>
  <sheetData>
    <row r="1" spans="1:5" ht="17.25" customHeight="1">
      <c r="D1" s="3" t="s">
        <v>53</v>
      </c>
    </row>
    <row r="2" spans="1:5" ht="12.75" customHeight="1">
      <c r="D2" s="3" t="s">
        <v>0</v>
      </c>
    </row>
    <row r="3" spans="1:5" ht="12.75" customHeight="1">
      <c r="D3" s="3" t="s">
        <v>54</v>
      </c>
    </row>
    <row r="4" spans="1:5" ht="12" customHeight="1">
      <c r="D4" s="3" t="s">
        <v>55</v>
      </c>
    </row>
    <row r="5" spans="1:5" ht="27" customHeight="1">
      <c r="A5" s="89" t="s">
        <v>56</v>
      </c>
      <c r="B5" s="89"/>
      <c r="C5" s="89"/>
      <c r="D5" s="89"/>
    </row>
    <row r="6" spans="1:5" ht="6.75" customHeight="1">
      <c r="A6" s="14"/>
    </row>
    <row r="7" spans="1:5">
      <c r="D7" s="15"/>
    </row>
    <row r="8" spans="1:5" ht="15" customHeight="1">
      <c r="A8" s="90" t="s">
        <v>57</v>
      </c>
      <c r="B8" s="90" t="s">
        <v>58</v>
      </c>
      <c r="C8" s="91" t="s">
        <v>59</v>
      </c>
      <c r="D8" s="91" t="s">
        <v>60</v>
      </c>
    </row>
    <row r="9" spans="1:5" ht="15" customHeight="1">
      <c r="A9" s="90"/>
      <c r="B9" s="90"/>
      <c r="C9" s="90"/>
      <c r="D9" s="90"/>
    </row>
    <row r="10" spans="1:5" ht="15.75" customHeight="1">
      <c r="A10" s="90"/>
      <c r="B10" s="90"/>
      <c r="C10" s="90"/>
      <c r="D10" s="90"/>
    </row>
    <row r="11" spans="1:5" s="16" customFormat="1" ht="9.75" customHeight="1">
      <c r="A11" s="29">
        <v>1</v>
      </c>
      <c r="B11" s="29">
        <v>2</v>
      </c>
      <c r="C11" s="29">
        <v>3</v>
      </c>
      <c r="D11" s="30">
        <v>4</v>
      </c>
    </row>
    <row r="12" spans="1:5" s="17" customFormat="1" ht="13.5" customHeight="1">
      <c r="A12" s="31" t="s">
        <v>61</v>
      </c>
      <c r="B12" s="32" t="s">
        <v>62</v>
      </c>
      <c r="C12" s="31"/>
      <c r="D12" s="33">
        <v>26254342.789999999</v>
      </c>
    </row>
    <row r="13" spans="1:5" ht="15.75" customHeight="1">
      <c r="A13" s="31" t="s">
        <v>63</v>
      </c>
      <c r="B13" s="32" t="s">
        <v>64</v>
      </c>
      <c r="C13" s="31"/>
      <c r="D13" s="33">
        <v>26625951.32</v>
      </c>
    </row>
    <row r="14" spans="1:5" ht="14.25" customHeight="1">
      <c r="A14" s="31" t="s">
        <v>65</v>
      </c>
      <c r="B14" s="32" t="s">
        <v>66</v>
      </c>
      <c r="C14" s="34"/>
      <c r="D14" s="33">
        <f>D12-D13</f>
        <v>-371608.53000000119</v>
      </c>
      <c r="E14" s="18"/>
    </row>
    <row r="15" spans="1:5" ht="18.95" customHeight="1">
      <c r="A15" s="87" t="s">
        <v>67</v>
      </c>
      <c r="B15" s="87"/>
      <c r="C15" s="34"/>
      <c r="D15" s="33">
        <f>SUM(D16:D23)</f>
        <v>1845836.09</v>
      </c>
    </row>
    <row r="16" spans="1:5" ht="21.75" customHeight="1">
      <c r="A16" s="31" t="s">
        <v>61</v>
      </c>
      <c r="B16" s="34" t="s">
        <v>68</v>
      </c>
      <c r="C16" s="31" t="s">
        <v>69</v>
      </c>
      <c r="D16" s="33"/>
    </row>
    <row r="17" spans="1:4" ht="18.95" customHeight="1">
      <c r="A17" s="31" t="s">
        <v>63</v>
      </c>
      <c r="B17" s="34" t="s">
        <v>70</v>
      </c>
      <c r="C17" s="31" t="s">
        <v>69</v>
      </c>
      <c r="D17" s="33"/>
    </row>
    <row r="18" spans="1:4" ht="31.5" customHeight="1">
      <c r="A18" s="31" t="s">
        <v>65</v>
      </c>
      <c r="B18" s="35" t="s">
        <v>71</v>
      </c>
      <c r="C18" s="31" t="s">
        <v>72</v>
      </c>
      <c r="D18" s="33"/>
    </row>
    <row r="19" spans="1:4" ht="15.75" customHeight="1">
      <c r="A19" s="31" t="s">
        <v>73</v>
      </c>
      <c r="B19" s="34" t="s">
        <v>74</v>
      </c>
      <c r="C19" s="31" t="s">
        <v>75</v>
      </c>
      <c r="D19" s="33"/>
    </row>
    <row r="20" spans="1:4" ht="15" customHeight="1">
      <c r="A20" s="31" t="s">
        <v>76</v>
      </c>
      <c r="B20" s="34" t="s">
        <v>77</v>
      </c>
      <c r="C20" s="31" t="s">
        <v>78</v>
      </c>
      <c r="D20" s="33"/>
    </row>
    <row r="21" spans="1:4" ht="16.5" customHeight="1">
      <c r="A21" s="31" t="s">
        <v>79</v>
      </c>
      <c r="B21" s="34" t="s">
        <v>80</v>
      </c>
      <c r="C21" s="31" t="s">
        <v>81</v>
      </c>
      <c r="D21" s="33"/>
    </row>
    <row r="22" spans="1:4" ht="15" customHeight="1">
      <c r="A22" s="31" t="s">
        <v>82</v>
      </c>
      <c r="B22" s="34" t="s">
        <v>83</v>
      </c>
      <c r="C22" s="31" t="s">
        <v>84</v>
      </c>
      <c r="D22" s="33"/>
    </row>
    <row r="23" spans="1:4" ht="15" customHeight="1">
      <c r="A23" s="31" t="s">
        <v>85</v>
      </c>
      <c r="B23" s="34" t="s">
        <v>86</v>
      </c>
      <c r="C23" s="31" t="s">
        <v>87</v>
      </c>
      <c r="D23" s="33">
        <v>1845836.09</v>
      </c>
    </row>
    <row r="24" spans="1:4" ht="18" customHeight="1">
      <c r="A24" s="87" t="s">
        <v>88</v>
      </c>
      <c r="B24" s="87"/>
      <c r="C24" s="31"/>
      <c r="D24" s="33">
        <f>SUM(D25:D26)</f>
        <v>1474227.56</v>
      </c>
    </row>
    <row r="25" spans="1:4" ht="16.5" customHeight="1">
      <c r="A25" s="31" t="s">
        <v>61</v>
      </c>
      <c r="B25" s="34" t="s">
        <v>89</v>
      </c>
      <c r="C25" s="31" t="s">
        <v>90</v>
      </c>
      <c r="D25" s="33">
        <v>974227.56</v>
      </c>
    </row>
    <row r="26" spans="1:4" ht="13.5" customHeight="1">
      <c r="A26" s="31" t="s">
        <v>63</v>
      </c>
      <c r="B26" s="34" t="s">
        <v>91</v>
      </c>
      <c r="C26" s="31" t="s">
        <v>90</v>
      </c>
      <c r="D26" s="33">
        <v>500000</v>
      </c>
    </row>
    <row r="27" spans="1:4" ht="38.25" customHeight="1">
      <c r="A27" s="31" t="s">
        <v>65</v>
      </c>
      <c r="B27" s="35" t="s">
        <v>92</v>
      </c>
      <c r="C27" s="31" t="s">
        <v>93</v>
      </c>
      <c r="D27" s="33"/>
    </row>
    <row r="28" spans="1:4" ht="14.25" customHeight="1">
      <c r="A28" s="31" t="s">
        <v>73</v>
      </c>
      <c r="B28" s="34" t="s">
        <v>94</v>
      </c>
      <c r="C28" s="31" t="s">
        <v>95</v>
      </c>
      <c r="D28" s="33"/>
    </row>
    <row r="29" spans="1:4" ht="15.75" customHeight="1">
      <c r="A29" s="31" t="s">
        <v>76</v>
      </c>
      <c r="B29" s="34" t="s">
        <v>96</v>
      </c>
      <c r="C29" s="31" t="s">
        <v>97</v>
      </c>
      <c r="D29" s="33"/>
    </row>
    <row r="30" spans="1:4" ht="15" customHeight="1">
      <c r="A30" s="31" t="s">
        <v>79</v>
      </c>
      <c r="B30" s="34" t="s">
        <v>98</v>
      </c>
      <c r="C30" s="31" t="s">
        <v>99</v>
      </c>
      <c r="D30" s="33"/>
    </row>
    <row r="31" spans="1:4" ht="16.5" customHeight="1">
      <c r="A31" s="31" t="s">
        <v>82</v>
      </c>
      <c r="B31" s="34" t="s">
        <v>100</v>
      </c>
      <c r="C31" s="31" t="s">
        <v>101</v>
      </c>
      <c r="D31" s="36"/>
    </row>
    <row r="32" spans="1:4">
      <c r="A32" s="4"/>
      <c r="C32" s="19"/>
    </row>
    <row r="33" spans="1:4" ht="51.75" customHeight="1">
      <c r="A33" s="20"/>
      <c r="B33" s="88" t="s">
        <v>102</v>
      </c>
      <c r="C33" s="88"/>
      <c r="D33" s="88"/>
    </row>
  </sheetData>
  <sheetProtection selectLockedCells="1" selectUnlockedCells="1"/>
  <mergeCells count="8">
    <mergeCell ref="A24:B24"/>
    <mergeCell ref="B33:D33"/>
    <mergeCell ref="A5:D5"/>
    <mergeCell ref="A8:A10"/>
    <mergeCell ref="B8:B10"/>
    <mergeCell ref="C8:C10"/>
    <mergeCell ref="D8:D10"/>
    <mergeCell ref="A15:B15"/>
  </mergeCells>
  <pageMargins left="0.75" right="0.75" top="0.5" bottom="0.5" header="0.5" footer="0.5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0"/>
  <sheetViews>
    <sheetView zoomScaleNormal="100" workbookViewId="0">
      <selection activeCell="F22" sqref="F22"/>
    </sheetView>
  </sheetViews>
  <sheetFormatPr defaultColWidth="8.7109375" defaultRowHeight="12.75"/>
  <cols>
    <col min="1" max="1" width="10.7109375" style="6" customWidth="1"/>
    <col min="2" max="3" width="11.7109375" style="6" customWidth="1"/>
    <col min="4" max="4" width="30.85546875" style="6" customWidth="1"/>
    <col min="5" max="5" width="13.5703125" style="6" customWidth="1"/>
    <col min="6" max="6" width="14" style="6" customWidth="1"/>
    <col min="7" max="7" width="12.85546875" style="6" customWidth="1"/>
    <col min="8" max="8" width="13.7109375" style="6" customWidth="1"/>
    <col min="9" max="9" width="23.7109375" style="2" customWidth="1"/>
    <col min="10" max="16384" width="8.7109375" style="2"/>
  </cols>
  <sheetData>
    <row r="1" spans="1:9">
      <c r="H1" s="3" t="s">
        <v>108</v>
      </c>
    </row>
    <row r="2" spans="1:9">
      <c r="H2" s="3" t="s">
        <v>0</v>
      </c>
    </row>
    <row r="3" spans="1:9">
      <c r="H3" s="3" t="s">
        <v>54</v>
      </c>
    </row>
    <row r="4" spans="1:9">
      <c r="H4" s="3" t="s">
        <v>109</v>
      </c>
    </row>
    <row r="6" spans="1:9" ht="48.75" customHeight="1">
      <c r="A6" s="93" t="s">
        <v>110</v>
      </c>
      <c r="B6" s="93"/>
      <c r="C6" s="93"/>
      <c r="D6" s="93"/>
      <c r="E6" s="93"/>
      <c r="F6" s="93"/>
      <c r="G6" s="93"/>
      <c r="H6" s="93"/>
      <c r="I6" s="93"/>
    </row>
    <row r="7" spans="1:9" ht="31.5" customHeight="1">
      <c r="A7" s="93"/>
      <c r="B7" s="93"/>
      <c r="C7" s="93"/>
      <c r="D7" s="93"/>
      <c r="E7" s="93"/>
      <c r="F7" s="93"/>
      <c r="G7" s="93"/>
      <c r="H7" s="93"/>
      <c r="I7" s="93"/>
    </row>
    <row r="8" spans="1:9">
      <c r="I8" s="37"/>
    </row>
    <row r="9" spans="1:9" s="4" customFormat="1" ht="20.25" customHeight="1">
      <c r="A9" s="96" t="s">
        <v>1</v>
      </c>
      <c r="B9" s="96" t="s">
        <v>2</v>
      </c>
      <c r="C9" s="97" t="s">
        <v>3</v>
      </c>
      <c r="D9" s="90" t="s">
        <v>103</v>
      </c>
      <c r="E9" s="91" t="s">
        <v>104</v>
      </c>
      <c r="F9" s="91" t="s">
        <v>105</v>
      </c>
      <c r="G9" s="91" t="s">
        <v>4</v>
      </c>
      <c r="H9" s="91"/>
      <c r="I9" s="38"/>
    </row>
    <row r="10" spans="1:9" s="4" customFormat="1" ht="65.25" customHeight="1">
      <c r="A10" s="96"/>
      <c r="B10" s="96"/>
      <c r="C10" s="96"/>
      <c r="D10" s="96"/>
      <c r="E10" s="96"/>
      <c r="F10" s="96"/>
      <c r="G10" s="38" t="s">
        <v>106</v>
      </c>
      <c r="H10" s="38" t="s">
        <v>107</v>
      </c>
      <c r="I10" s="38" t="s">
        <v>111</v>
      </c>
    </row>
    <row r="11" spans="1:9" ht="9" customHeight="1">
      <c r="A11" s="39">
        <v>1</v>
      </c>
      <c r="B11" s="39">
        <v>2</v>
      </c>
      <c r="C11" s="39">
        <v>3</v>
      </c>
      <c r="D11" s="39">
        <v>4</v>
      </c>
      <c r="E11" s="39">
        <v>5</v>
      </c>
      <c r="F11" s="39">
        <v>6</v>
      </c>
      <c r="G11" s="39">
        <v>7</v>
      </c>
      <c r="H11" s="39">
        <v>8</v>
      </c>
      <c r="I11" s="39">
        <v>9</v>
      </c>
    </row>
    <row r="12" spans="1:9" ht="25.5" customHeight="1">
      <c r="A12" s="40" t="s">
        <v>17</v>
      </c>
      <c r="B12" s="40"/>
      <c r="C12" s="40"/>
      <c r="D12" s="41" t="s">
        <v>18</v>
      </c>
      <c r="E12" s="42"/>
      <c r="F12" s="43">
        <f>F13</f>
        <v>7252.5</v>
      </c>
      <c r="G12" s="42"/>
      <c r="H12" s="43">
        <f>H13</f>
        <v>7252.5</v>
      </c>
      <c r="I12" s="94" t="s">
        <v>112</v>
      </c>
    </row>
    <row r="13" spans="1:9">
      <c r="A13" s="40"/>
      <c r="B13" s="40" t="s">
        <v>19</v>
      </c>
      <c r="C13" s="40"/>
      <c r="D13" s="41" t="s">
        <v>52</v>
      </c>
      <c r="E13" s="42"/>
      <c r="F13" s="43">
        <f>SUM(F14)</f>
        <v>7252.5</v>
      </c>
      <c r="G13" s="42"/>
      <c r="H13" s="43">
        <f>SUM(H14)</f>
        <v>7252.5</v>
      </c>
      <c r="I13" s="94"/>
    </row>
    <row r="14" spans="1:9" ht="89.25">
      <c r="A14" s="44"/>
      <c r="B14" s="44"/>
      <c r="C14" s="44" t="s">
        <v>20</v>
      </c>
      <c r="D14" s="45" t="s">
        <v>21</v>
      </c>
      <c r="E14" s="42"/>
      <c r="F14" s="46">
        <v>7252.5</v>
      </c>
      <c r="G14" s="42"/>
      <c r="H14" s="46">
        <v>7252.5</v>
      </c>
      <c r="I14" s="94"/>
    </row>
    <row r="15" spans="1:9" s="1" customFormat="1" ht="13.35" customHeight="1">
      <c r="A15" s="40" t="s">
        <v>7</v>
      </c>
      <c r="B15" s="40"/>
      <c r="C15" s="40"/>
      <c r="D15" s="41" t="s">
        <v>22</v>
      </c>
      <c r="E15" s="43">
        <f>E16</f>
        <v>9300</v>
      </c>
      <c r="F15" s="43"/>
      <c r="G15" s="43"/>
      <c r="H15" s="43"/>
      <c r="I15" s="98" t="s">
        <v>113</v>
      </c>
    </row>
    <row r="16" spans="1:9" s="1" customFormat="1">
      <c r="A16" s="40"/>
      <c r="B16" s="40" t="s">
        <v>8</v>
      </c>
      <c r="C16" s="40"/>
      <c r="D16" s="41" t="s">
        <v>23</v>
      </c>
      <c r="E16" s="43">
        <f>E17</f>
        <v>9300</v>
      </c>
      <c r="F16" s="43"/>
      <c r="G16" s="43"/>
      <c r="H16" s="43"/>
      <c r="I16" s="98"/>
    </row>
    <row r="17" spans="1:9" ht="76.5">
      <c r="A17" s="44"/>
      <c r="B17" s="44"/>
      <c r="C17" s="44" t="s">
        <v>9</v>
      </c>
      <c r="D17" s="45" t="s">
        <v>114</v>
      </c>
      <c r="E17" s="46">
        <v>9300</v>
      </c>
      <c r="F17" s="46"/>
      <c r="G17" s="46"/>
      <c r="H17" s="46"/>
      <c r="I17" s="98"/>
    </row>
    <row r="18" spans="1:9" s="1" customFormat="1">
      <c r="A18" s="40" t="s">
        <v>7</v>
      </c>
      <c r="B18" s="40"/>
      <c r="C18" s="40"/>
      <c r="D18" s="41" t="s">
        <v>22</v>
      </c>
      <c r="E18" s="43"/>
      <c r="F18" s="43">
        <f>F19</f>
        <v>9300</v>
      </c>
      <c r="G18" s="43">
        <f>F18</f>
        <v>9300</v>
      </c>
      <c r="H18" s="43"/>
      <c r="I18" s="98"/>
    </row>
    <row r="19" spans="1:9" s="1" customFormat="1">
      <c r="A19" s="40"/>
      <c r="B19" s="40" t="s">
        <v>8</v>
      </c>
      <c r="C19" s="40"/>
      <c r="D19" s="41" t="s">
        <v>23</v>
      </c>
      <c r="E19" s="43"/>
      <c r="F19" s="43">
        <f>F20</f>
        <v>9300</v>
      </c>
      <c r="G19" s="43">
        <f>G20</f>
        <v>9300</v>
      </c>
      <c r="H19" s="43"/>
      <c r="I19" s="98"/>
    </row>
    <row r="20" spans="1:9">
      <c r="A20" s="44"/>
      <c r="B20" s="44"/>
      <c r="C20" s="44" t="s">
        <v>24</v>
      </c>
      <c r="D20" s="45" t="s">
        <v>25</v>
      </c>
      <c r="E20" s="46"/>
      <c r="F20" s="46">
        <v>9300</v>
      </c>
      <c r="G20" s="46">
        <f>F20</f>
        <v>9300</v>
      </c>
      <c r="H20" s="46"/>
      <c r="I20" s="98"/>
    </row>
    <row r="21" spans="1:9" ht="43.5" customHeight="1">
      <c r="A21" s="40" t="s">
        <v>10</v>
      </c>
      <c r="B21" s="40"/>
      <c r="C21" s="40"/>
      <c r="D21" s="41" t="s">
        <v>11</v>
      </c>
      <c r="E21" s="43"/>
      <c r="F21" s="43">
        <f>F22</f>
        <v>11145</v>
      </c>
      <c r="G21" s="43"/>
      <c r="H21" s="43">
        <f>H22</f>
        <v>11145</v>
      </c>
      <c r="I21" s="94" t="s">
        <v>115</v>
      </c>
    </row>
    <row r="22" spans="1:9" ht="162.75" customHeight="1">
      <c r="A22" s="44"/>
      <c r="B22" s="40" t="s">
        <v>33</v>
      </c>
      <c r="C22" s="40"/>
      <c r="D22" s="41" t="s">
        <v>6</v>
      </c>
      <c r="E22" s="43"/>
      <c r="F22" s="43">
        <v>11145</v>
      </c>
      <c r="G22" s="46"/>
      <c r="H22" s="43">
        <v>11145</v>
      </c>
      <c r="I22" s="94"/>
    </row>
    <row r="23" spans="1:9" ht="89.25">
      <c r="A23" s="44"/>
      <c r="B23" s="44"/>
      <c r="C23" s="44" t="s">
        <v>20</v>
      </c>
      <c r="D23" s="45" t="s">
        <v>21</v>
      </c>
      <c r="E23" s="42"/>
      <c r="F23" s="46">
        <v>11145</v>
      </c>
      <c r="G23" s="46"/>
      <c r="H23" s="46">
        <v>11145</v>
      </c>
      <c r="I23" s="94"/>
    </row>
    <row r="24" spans="1:9" ht="12.75" hidden="1" customHeight="1">
      <c r="A24" s="40" t="s">
        <v>12</v>
      </c>
      <c r="B24" s="40"/>
      <c r="C24" s="40"/>
      <c r="D24" s="41" t="s">
        <v>34</v>
      </c>
      <c r="E24" s="42"/>
      <c r="F24" s="43">
        <f>F25</f>
        <v>0</v>
      </c>
      <c r="G24" s="46"/>
      <c r="H24" s="43">
        <f>H25</f>
        <v>0</v>
      </c>
      <c r="I24" s="94" t="s">
        <v>116</v>
      </c>
    </row>
    <row r="25" spans="1:9" ht="12.75" hidden="1" customHeight="1">
      <c r="A25" s="40"/>
      <c r="B25" s="40" t="s">
        <v>35</v>
      </c>
      <c r="C25" s="40"/>
      <c r="D25" s="41" t="s">
        <v>117</v>
      </c>
      <c r="E25" s="42"/>
      <c r="F25" s="46">
        <f>F26</f>
        <v>0</v>
      </c>
      <c r="G25" s="46"/>
      <c r="H25" s="46">
        <f>H26</f>
        <v>0</v>
      </c>
      <c r="I25" s="94"/>
    </row>
    <row r="26" spans="1:9" ht="76.5" hidden="1">
      <c r="A26" s="40"/>
      <c r="B26" s="40"/>
      <c r="C26" s="44" t="s">
        <v>36</v>
      </c>
      <c r="D26" s="45" t="s">
        <v>37</v>
      </c>
      <c r="E26" s="42"/>
      <c r="F26" s="46"/>
      <c r="G26" s="46"/>
      <c r="H26" s="46"/>
      <c r="I26" s="94"/>
    </row>
    <row r="27" spans="1:9" ht="20.100000000000001" customHeight="1">
      <c r="A27" s="95" t="s">
        <v>5</v>
      </c>
      <c r="B27" s="95"/>
      <c r="C27" s="95"/>
      <c r="D27" s="95"/>
      <c r="E27" s="47">
        <f>E15</f>
        <v>9300</v>
      </c>
      <c r="F27" s="43">
        <f>F21+F18+F12</f>
        <v>27697.5</v>
      </c>
      <c r="G27" s="43">
        <f>G18</f>
        <v>9300</v>
      </c>
      <c r="H27" s="43">
        <f>H21+H15+H12</f>
        <v>18397.5</v>
      </c>
      <c r="I27" s="46"/>
    </row>
    <row r="30" spans="1:9">
      <c r="E30" s="12"/>
      <c r="F30" s="12"/>
      <c r="G30" s="12"/>
      <c r="H30" s="12"/>
    </row>
  </sheetData>
  <sheetProtection selectLockedCells="1" selectUnlockedCells="1"/>
  <mergeCells count="14">
    <mergeCell ref="I12:I14"/>
    <mergeCell ref="I24:I26"/>
    <mergeCell ref="A27:D27"/>
    <mergeCell ref="A6:I6"/>
    <mergeCell ref="A7:I7"/>
    <mergeCell ref="A9:A10"/>
    <mergeCell ref="B9:B10"/>
    <mergeCell ref="C9:C10"/>
    <mergeCell ref="D9:D10"/>
    <mergeCell ref="E9:E10"/>
    <mergeCell ref="F9:F10"/>
    <mergeCell ref="G9:H9"/>
    <mergeCell ref="I15:I20"/>
    <mergeCell ref="I21:I23"/>
  </mergeCells>
  <pageMargins left="0.74803149606299213" right="0.74803149606299213" top="0.27559055118110237" bottom="0.51181102362204722" header="0.27559055118110237" footer="0.51181102362204722"/>
  <pageSetup paperSize="77" scale="93" firstPageNumber="0" orientation="landscape" horizontalDpi="300" verticalDpi="300" r:id="rId1"/>
  <headerFooter alignWithMargins="0"/>
  <rowBreaks count="1" manualBreakCount="1">
    <brk id="2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F27"/>
  <sheetViews>
    <sheetView zoomScaleNormal="100" workbookViewId="0">
      <selection activeCell="K6" sqref="K6"/>
    </sheetView>
  </sheetViews>
  <sheetFormatPr defaultColWidth="8.7109375" defaultRowHeight="12.75"/>
  <cols>
    <col min="1" max="1" width="3.7109375" style="6" customWidth="1"/>
    <col min="2" max="2" width="7.7109375" style="6" customWidth="1"/>
    <col min="3" max="4" width="9.28515625" style="6" customWidth="1"/>
    <col min="5" max="5" width="39.28515625" style="6" customWidth="1"/>
    <col min="6" max="6" width="24.7109375" style="6" customWidth="1"/>
    <col min="7" max="16384" width="8.7109375" style="6"/>
  </cols>
  <sheetData>
    <row r="1" spans="1:6" ht="18.75" customHeight="1">
      <c r="F1" s="3" t="s">
        <v>118</v>
      </c>
    </row>
    <row r="2" spans="1:6" ht="20.25" customHeight="1">
      <c r="F2" s="3" t="s">
        <v>0</v>
      </c>
    </row>
    <row r="3" spans="1:6" ht="15.75" customHeight="1">
      <c r="F3" s="3" t="s">
        <v>119</v>
      </c>
    </row>
    <row r="4" spans="1:6" ht="15.75" customHeight="1">
      <c r="F4" s="3" t="s">
        <v>120</v>
      </c>
    </row>
    <row r="5" spans="1:6" ht="15.75" customHeight="1"/>
    <row r="6" spans="1:6" ht="78" customHeight="1">
      <c r="A6" s="99" t="s">
        <v>121</v>
      </c>
      <c r="B6" s="99"/>
      <c r="C6" s="99"/>
      <c r="D6" s="99"/>
      <c r="E6" s="99"/>
      <c r="F6" s="99"/>
    </row>
    <row r="7" spans="1:6" ht="20.100000000000001" customHeight="1">
      <c r="E7" s="7"/>
      <c r="F7" s="7"/>
    </row>
    <row r="8" spans="1:6" ht="20.100000000000001" customHeight="1">
      <c r="F8" s="23"/>
    </row>
    <row r="9" spans="1:6" ht="20.100000000000001" customHeight="1">
      <c r="A9" s="48" t="s">
        <v>57</v>
      </c>
      <c r="B9" s="48" t="s">
        <v>1</v>
      </c>
      <c r="C9" s="48" t="s">
        <v>2</v>
      </c>
      <c r="D9" s="49" t="s">
        <v>3</v>
      </c>
      <c r="E9" s="48" t="s">
        <v>122</v>
      </c>
      <c r="F9" s="48" t="s">
        <v>123</v>
      </c>
    </row>
    <row r="10" spans="1:6" ht="30" customHeight="1">
      <c r="A10" s="50" t="s">
        <v>124</v>
      </c>
      <c r="B10" s="100" t="s">
        <v>125</v>
      </c>
      <c r="C10" s="100"/>
      <c r="D10" s="100"/>
      <c r="E10" s="100"/>
      <c r="F10" s="100"/>
    </row>
    <row r="11" spans="1:6" ht="63" customHeight="1">
      <c r="A11" s="50" t="s">
        <v>61</v>
      </c>
      <c r="B11" s="51" t="s">
        <v>13</v>
      </c>
      <c r="C11" s="51"/>
      <c r="D11" s="51"/>
      <c r="E11" s="41" t="s">
        <v>14</v>
      </c>
      <c r="F11" s="43">
        <f>F12</f>
        <v>128600</v>
      </c>
    </row>
    <row r="12" spans="1:6" ht="40.35" customHeight="1">
      <c r="A12" s="50"/>
      <c r="B12" s="52"/>
      <c r="C12" s="51" t="s">
        <v>15</v>
      </c>
      <c r="D12" s="51"/>
      <c r="E12" s="41" t="s">
        <v>126</v>
      </c>
      <c r="F12" s="43">
        <f>F13</f>
        <v>128600</v>
      </c>
    </row>
    <row r="13" spans="1:6" s="24" customFormat="1" ht="32.1" customHeight="1">
      <c r="A13" s="50"/>
      <c r="B13" s="52"/>
      <c r="C13" s="53"/>
      <c r="D13" s="53" t="s">
        <v>16</v>
      </c>
      <c r="E13" s="45" t="s">
        <v>127</v>
      </c>
      <c r="F13" s="54">
        <v>128600</v>
      </c>
    </row>
    <row r="14" spans="1:6" ht="29.85" customHeight="1">
      <c r="A14" s="50" t="s">
        <v>128</v>
      </c>
      <c r="B14" s="101" t="s">
        <v>129</v>
      </c>
      <c r="C14" s="101"/>
      <c r="D14" s="101"/>
      <c r="E14" s="101"/>
      <c r="F14" s="101"/>
    </row>
    <row r="15" spans="1:6" ht="21.6" customHeight="1">
      <c r="A15" s="50"/>
      <c r="B15" s="55">
        <v>851</v>
      </c>
      <c r="C15" s="51"/>
      <c r="D15" s="51"/>
      <c r="E15" s="41" t="s">
        <v>130</v>
      </c>
      <c r="F15" s="43">
        <f>F16</f>
        <v>123400</v>
      </c>
    </row>
    <row r="16" spans="1:6" ht="23.1" customHeight="1">
      <c r="A16" s="50"/>
      <c r="B16" s="52"/>
      <c r="C16" s="40" t="s">
        <v>42</v>
      </c>
      <c r="D16" s="40"/>
      <c r="E16" s="41" t="s">
        <v>43</v>
      </c>
      <c r="F16" s="43">
        <f>SUM(F17:F22)</f>
        <v>123400</v>
      </c>
    </row>
    <row r="17" spans="1:6" ht="38.25">
      <c r="A17" s="50"/>
      <c r="B17" s="52"/>
      <c r="C17" s="52"/>
      <c r="D17" s="44" t="s">
        <v>44</v>
      </c>
      <c r="E17" s="45" t="s">
        <v>45</v>
      </c>
      <c r="F17" s="46">
        <v>92000</v>
      </c>
    </row>
    <row r="18" spans="1:6" ht="29.25" customHeight="1">
      <c r="A18" s="50"/>
      <c r="B18" s="52"/>
      <c r="C18" s="52"/>
      <c r="D18" s="44" t="s">
        <v>27</v>
      </c>
      <c r="E18" s="45" t="s">
        <v>28</v>
      </c>
      <c r="F18" s="46">
        <v>370</v>
      </c>
    </row>
    <row r="19" spans="1:6" ht="29.25" customHeight="1">
      <c r="A19" s="50"/>
      <c r="B19" s="52"/>
      <c r="C19" s="52"/>
      <c r="D19" s="44" t="s">
        <v>29</v>
      </c>
      <c r="E19" s="45" t="s">
        <v>30</v>
      </c>
      <c r="F19" s="46">
        <v>60</v>
      </c>
    </row>
    <row r="20" spans="1:6" ht="32.25" customHeight="1">
      <c r="A20" s="50"/>
      <c r="B20" s="52"/>
      <c r="C20" s="52"/>
      <c r="D20" s="44" t="s">
        <v>26</v>
      </c>
      <c r="E20" s="45" t="s">
        <v>46</v>
      </c>
      <c r="F20" s="46">
        <v>16800</v>
      </c>
    </row>
    <row r="21" spans="1:6" ht="30" customHeight="1">
      <c r="A21" s="50"/>
      <c r="B21" s="52"/>
      <c r="C21" s="52"/>
      <c r="D21" s="44" t="s">
        <v>31</v>
      </c>
      <c r="E21" s="45" t="s">
        <v>32</v>
      </c>
      <c r="F21" s="46">
        <v>570</v>
      </c>
    </row>
    <row r="22" spans="1:6" ht="30" customHeight="1">
      <c r="A22" s="50"/>
      <c r="B22" s="52"/>
      <c r="C22" s="52"/>
      <c r="D22" s="44" t="s">
        <v>24</v>
      </c>
      <c r="E22" s="45" t="s">
        <v>25</v>
      </c>
      <c r="F22" s="46">
        <v>13600</v>
      </c>
    </row>
    <row r="24" spans="1:6">
      <c r="A24" s="25"/>
    </row>
    <row r="25" spans="1:6">
      <c r="A25" s="13"/>
    </row>
    <row r="27" spans="1:6">
      <c r="A27" s="13"/>
    </row>
  </sheetData>
  <sheetProtection selectLockedCells="1" selectUnlockedCells="1"/>
  <mergeCells count="3">
    <mergeCell ref="A6:F6"/>
    <mergeCell ref="B10:F10"/>
    <mergeCell ref="B14:F14"/>
  </mergeCells>
  <pageMargins left="0.75" right="0.75" top="0.5" bottom="0.5" header="0.5" footer="0.5"/>
  <pageSetup paperSize="9" scale="8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6"/>
  <sheetViews>
    <sheetView zoomScaleNormal="100" workbookViewId="0">
      <selection activeCell="L9" sqref="L9"/>
    </sheetView>
  </sheetViews>
  <sheetFormatPr defaultColWidth="8.7109375" defaultRowHeight="12.75"/>
  <cols>
    <col min="1" max="1" width="3.7109375" style="6" customWidth="1"/>
    <col min="2" max="4" width="10.140625" style="6" customWidth="1"/>
    <col min="5" max="5" width="28.7109375" style="6" customWidth="1"/>
    <col min="6" max="16384" width="8.7109375" style="6"/>
  </cols>
  <sheetData>
    <row r="1" spans="1:7" ht="17.850000000000001" customHeight="1">
      <c r="E1" s="102" t="s">
        <v>131</v>
      </c>
      <c r="F1" s="102"/>
      <c r="G1" s="102"/>
    </row>
    <row r="2" spans="1:7" ht="18" customHeight="1">
      <c r="E2" s="102" t="s">
        <v>0</v>
      </c>
      <c r="F2" s="102"/>
      <c r="G2" s="102"/>
    </row>
    <row r="3" spans="1:7" ht="18" customHeight="1">
      <c r="E3" s="102" t="s">
        <v>132</v>
      </c>
      <c r="F3" s="102"/>
      <c r="G3" s="102"/>
    </row>
    <row r="4" spans="1:7" ht="18" customHeight="1">
      <c r="E4" s="102" t="s">
        <v>133</v>
      </c>
      <c r="F4" s="102"/>
      <c r="G4" s="102"/>
    </row>
    <row r="5" spans="1:7" ht="18" customHeight="1"/>
    <row r="6" spans="1:7" ht="12.75" customHeight="1"/>
    <row r="7" spans="1:7" ht="78" customHeight="1">
      <c r="A7" s="99" t="s">
        <v>134</v>
      </c>
      <c r="B7" s="99"/>
      <c r="C7" s="99"/>
      <c r="D7" s="99"/>
      <c r="E7" s="99"/>
    </row>
    <row r="8" spans="1:7" ht="20.100000000000001" customHeight="1">
      <c r="D8" s="7"/>
      <c r="E8" s="7"/>
    </row>
    <row r="9" spans="1:7" ht="20.100000000000001" customHeight="1">
      <c r="E9" s="23"/>
    </row>
    <row r="10" spans="1:7" ht="20.100000000000001" customHeight="1">
      <c r="A10" s="48" t="s">
        <v>57</v>
      </c>
      <c r="B10" s="48" t="s">
        <v>1</v>
      </c>
      <c r="C10" s="49" t="s">
        <v>2</v>
      </c>
      <c r="D10" s="49" t="s">
        <v>3</v>
      </c>
      <c r="E10" s="48" t="s">
        <v>122</v>
      </c>
      <c r="F10" s="48" t="s">
        <v>123</v>
      </c>
    </row>
    <row r="11" spans="1:7" ht="30" customHeight="1">
      <c r="A11" s="50" t="s">
        <v>61</v>
      </c>
      <c r="B11" s="40" t="s">
        <v>38</v>
      </c>
      <c r="C11" s="40"/>
      <c r="D11" s="40"/>
      <c r="E11" s="41" t="s">
        <v>39</v>
      </c>
      <c r="F11" s="43">
        <f>F12</f>
        <v>5200</v>
      </c>
    </row>
    <row r="12" spans="1:7" ht="30" customHeight="1">
      <c r="A12" s="50"/>
      <c r="B12" s="40"/>
      <c r="C12" s="40" t="s">
        <v>40</v>
      </c>
      <c r="D12" s="40"/>
      <c r="E12" s="41" t="s">
        <v>41</v>
      </c>
      <c r="F12" s="43">
        <f>SUM(F13:F14)</f>
        <v>5200</v>
      </c>
    </row>
    <row r="13" spans="1:7" ht="23.25" customHeight="1">
      <c r="A13" s="56"/>
      <c r="B13" s="42"/>
      <c r="C13" s="42"/>
      <c r="D13" s="44" t="s">
        <v>31</v>
      </c>
      <c r="E13" s="45" t="s">
        <v>32</v>
      </c>
      <c r="F13" s="46">
        <v>1000</v>
      </c>
    </row>
    <row r="14" spans="1:7" ht="25.5" customHeight="1">
      <c r="A14" s="57"/>
      <c r="B14" s="42"/>
      <c r="C14" s="42"/>
      <c r="D14" s="44" t="s">
        <v>24</v>
      </c>
      <c r="E14" s="45" t="s">
        <v>25</v>
      </c>
      <c r="F14" s="46">
        <v>4200</v>
      </c>
    </row>
    <row r="16" spans="1:7">
      <c r="A16" s="13"/>
    </row>
  </sheetData>
  <sheetProtection selectLockedCells="1" selectUnlockedCells="1"/>
  <mergeCells count="5">
    <mergeCell ref="A7:E7"/>
    <mergeCell ref="E1:G1"/>
    <mergeCell ref="E2:G2"/>
    <mergeCell ref="E3:G3"/>
    <mergeCell ref="E4:G4"/>
  </mergeCells>
  <pageMargins left="0.75" right="0.75" top="0.5" bottom="0.5" header="0.5" footer="0.5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9"/>
  <sheetViews>
    <sheetView zoomScaleNormal="100" workbookViewId="0">
      <selection activeCell="H37" sqref="H37"/>
    </sheetView>
  </sheetViews>
  <sheetFormatPr defaultColWidth="8.7109375" defaultRowHeight="12.75"/>
  <cols>
    <col min="1" max="1" width="3.85546875" style="2" customWidth="1"/>
    <col min="2" max="2" width="7.7109375" style="2" customWidth="1"/>
    <col min="3" max="3" width="8.42578125" style="2" customWidth="1"/>
    <col min="4" max="4" width="41.5703125" style="2" customWidth="1"/>
    <col min="5" max="5" width="22" style="2" customWidth="1"/>
    <col min="6" max="16384" width="8.7109375" style="2"/>
  </cols>
  <sheetData>
    <row r="1" spans="1:5">
      <c r="E1" s="58" t="s">
        <v>135</v>
      </c>
    </row>
    <row r="2" spans="1:5">
      <c r="E2" s="3" t="s">
        <v>0</v>
      </c>
    </row>
    <row r="3" spans="1:5">
      <c r="E3" s="58" t="s">
        <v>199</v>
      </c>
    </row>
    <row r="4" spans="1:5">
      <c r="E4" s="58" t="s">
        <v>200</v>
      </c>
    </row>
    <row r="5" spans="1:5" ht="77.25" customHeight="1">
      <c r="A5" s="93" t="s">
        <v>201</v>
      </c>
      <c r="B5" s="93"/>
      <c r="C5" s="93"/>
      <c r="D5" s="93"/>
      <c r="E5" s="93"/>
    </row>
    <row r="6" spans="1:5" ht="20.100000000000001" customHeight="1">
      <c r="D6" s="6"/>
      <c r="E6" s="23"/>
    </row>
    <row r="7" spans="1:5" ht="20.100000000000001" customHeight="1">
      <c r="A7" s="90" t="s">
        <v>57</v>
      </c>
      <c r="B7" s="90" t="s">
        <v>1</v>
      </c>
      <c r="C7" s="90" t="s">
        <v>2</v>
      </c>
      <c r="D7" s="91" t="s">
        <v>58</v>
      </c>
      <c r="E7" s="91" t="s">
        <v>136</v>
      </c>
    </row>
    <row r="8" spans="1:5" ht="20.100000000000001" customHeight="1">
      <c r="A8" s="90"/>
      <c r="B8" s="90"/>
      <c r="C8" s="90"/>
      <c r="D8" s="90"/>
      <c r="E8" s="90"/>
    </row>
    <row r="9" spans="1:5" ht="20.100000000000001" customHeight="1">
      <c r="A9" s="90"/>
      <c r="B9" s="90"/>
      <c r="C9" s="90"/>
      <c r="D9" s="90"/>
      <c r="E9" s="90"/>
    </row>
    <row r="10" spans="1:5" ht="8.1" customHeight="1">
      <c r="A10" s="39">
        <v>1</v>
      </c>
      <c r="B10" s="39">
        <v>2</v>
      </c>
      <c r="C10" s="39"/>
      <c r="D10" s="39">
        <v>4</v>
      </c>
      <c r="E10" s="39">
        <v>5</v>
      </c>
    </row>
    <row r="11" spans="1:5" ht="8.1" customHeight="1">
      <c r="A11" s="104" t="s">
        <v>195</v>
      </c>
      <c r="B11" s="104"/>
      <c r="C11" s="104"/>
      <c r="D11" s="104"/>
      <c r="E11" s="104"/>
    </row>
    <row r="12" spans="1:5" ht="8.1" customHeight="1">
      <c r="A12" s="104"/>
      <c r="B12" s="104"/>
      <c r="C12" s="104"/>
      <c r="D12" s="104"/>
      <c r="E12" s="104"/>
    </row>
    <row r="13" spans="1:5" s="10" customFormat="1" ht="24.75" customHeight="1">
      <c r="A13" s="59" t="s">
        <v>196</v>
      </c>
      <c r="B13" s="40" t="s">
        <v>47</v>
      </c>
      <c r="C13" s="40" t="s">
        <v>197</v>
      </c>
      <c r="D13" s="60" t="s">
        <v>137</v>
      </c>
      <c r="E13" s="61">
        <v>453186</v>
      </c>
    </row>
    <row r="14" spans="1:5" s="10" customFormat="1" ht="24.75" customHeight="1">
      <c r="A14" s="59">
        <v>2</v>
      </c>
      <c r="B14" s="40" t="s">
        <v>47</v>
      </c>
      <c r="C14" s="40" t="s">
        <v>48</v>
      </c>
      <c r="D14" s="60" t="s">
        <v>138</v>
      </c>
      <c r="E14" s="61">
        <v>187014</v>
      </c>
    </row>
    <row r="15" spans="1:5" s="6" customFormat="1" ht="41.25" customHeight="1">
      <c r="A15" s="105" t="s">
        <v>198</v>
      </c>
      <c r="B15" s="105"/>
      <c r="C15" s="105"/>
      <c r="D15" s="105"/>
      <c r="E15" s="105"/>
    </row>
    <row r="16" spans="1:5" s="6" customFormat="1" ht="51">
      <c r="A16" s="55">
        <v>3</v>
      </c>
      <c r="B16" s="55">
        <v>851</v>
      </c>
      <c r="C16" s="55">
        <v>85154</v>
      </c>
      <c r="D16" s="62" t="s">
        <v>140</v>
      </c>
      <c r="E16" s="63">
        <v>92000</v>
      </c>
    </row>
    <row r="17" spans="1:5" s="6" customFormat="1" ht="51">
      <c r="A17" s="55">
        <v>4</v>
      </c>
      <c r="B17" s="55">
        <v>926</v>
      </c>
      <c r="C17" s="55">
        <v>92605</v>
      </c>
      <c r="D17" s="62" t="s">
        <v>141</v>
      </c>
      <c r="E17" s="63">
        <v>100000</v>
      </c>
    </row>
    <row r="18" spans="1:5" s="6" customFormat="1" ht="30" customHeight="1">
      <c r="A18" s="103" t="s">
        <v>5</v>
      </c>
      <c r="B18" s="103"/>
      <c r="C18" s="103"/>
      <c r="D18" s="103"/>
      <c r="E18" s="47">
        <f>E13+E14+E16+E17</f>
        <v>832200</v>
      </c>
    </row>
    <row r="19" spans="1:5">
      <c r="A19" s="13"/>
    </row>
  </sheetData>
  <sheetProtection selectLockedCells="1" selectUnlockedCells="1"/>
  <mergeCells count="9">
    <mergeCell ref="A18:D18"/>
    <mergeCell ref="A5:E5"/>
    <mergeCell ref="A7:A9"/>
    <mergeCell ref="B7:B9"/>
    <mergeCell ref="C7:C9"/>
    <mergeCell ref="D7:D9"/>
    <mergeCell ref="E7:E9"/>
    <mergeCell ref="A11:E12"/>
    <mergeCell ref="A15:E15"/>
  </mergeCells>
  <pageMargins left="0.75" right="0.75" top="0.5" bottom="0.5" header="0.5" footer="0.5"/>
  <pageSetup paperSize="9" scale="88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7"/>
  <sheetViews>
    <sheetView zoomScaleNormal="100" workbookViewId="0">
      <selection activeCell="D32" sqref="D32"/>
    </sheetView>
  </sheetViews>
  <sheetFormatPr defaultColWidth="8.7109375" defaultRowHeight="12.75"/>
  <cols>
    <col min="1" max="1" width="4.42578125" style="2" customWidth="1"/>
    <col min="2" max="2" width="37.140625" style="2" customWidth="1"/>
    <col min="3" max="3" width="11.42578125" style="2" customWidth="1"/>
    <col min="4" max="4" width="12" style="2" customWidth="1"/>
    <col min="5" max="5" width="31.28515625" style="2" customWidth="1"/>
    <col min="6" max="6" width="12.7109375" style="2" customWidth="1"/>
    <col min="7" max="7" width="10" style="2" customWidth="1"/>
    <col min="8" max="8" width="11.140625" style="2" customWidth="1"/>
    <col min="9" max="16384" width="8.7109375" style="2"/>
  </cols>
  <sheetData>
    <row r="1" spans="1:8">
      <c r="F1" s="3" t="s">
        <v>142</v>
      </c>
    </row>
    <row r="2" spans="1:8">
      <c r="F2" s="3" t="s">
        <v>0</v>
      </c>
    </row>
    <row r="3" spans="1:8">
      <c r="F3" s="3" t="s">
        <v>143</v>
      </c>
    </row>
    <row r="4" spans="1:8">
      <c r="F4" s="3" t="s">
        <v>144</v>
      </c>
    </row>
    <row r="7" spans="1:8" ht="7.5" customHeight="1"/>
    <row r="8" spans="1:8" ht="16.5">
      <c r="A8" s="106" t="s">
        <v>145</v>
      </c>
      <c r="B8" s="106"/>
      <c r="C8" s="106"/>
      <c r="D8" s="106"/>
      <c r="E8" s="106"/>
      <c r="F8" s="106"/>
      <c r="G8" s="106"/>
    </row>
    <row r="9" spans="1:8" ht="6" customHeight="1">
      <c r="A9" s="7"/>
      <c r="B9" s="7"/>
      <c r="C9" s="7"/>
      <c r="D9" s="7"/>
      <c r="E9" s="7"/>
      <c r="F9" s="7"/>
      <c r="G9" s="7"/>
    </row>
    <row r="10" spans="1:8">
      <c r="A10" s="6"/>
      <c r="B10" s="6"/>
      <c r="C10" s="6"/>
      <c r="D10" s="6"/>
      <c r="E10" s="6"/>
      <c r="F10" s="6"/>
      <c r="G10" s="6"/>
      <c r="H10" s="21"/>
    </row>
    <row r="11" spans="1:8" ht="15" customHeight="1">
      <c r="A11" s="90" t="s">
        <v>57</v>
      </c>
      <c r="B11" s="91" t="s">
        <v>51</v>
      </c>
      <c r="C11" s="91" t="s">
        <v>146</v>
      </c>
      <c r="D11" s="91" t="s">
        <v>147</v>
      </c>
      <c r="E11" s="91"/>
      <c r="F11" s="91" t="s">
        <v>148</v>
      </c>
      <c r="G11" s="91"/>
      <c r="H11" s="91" t="s">
        <v>149</v>
      </c>
    </row>
    <row r="12" spans="1:8" ht="15" customHeight="1">
      <c r="A12" s="90"/>
      <c r="B12" s="90"/>
      <c r="C12" s="90"/>
      <c r="D12" s="91" t="s">
        <v>150</v>
      </c>
      <c r="E12" s="48" t="s">
        <v>50</v>
      </c>
      <c r="F12" s="91" t="s">
        <v>150</v>
      </c>
      <c r="G12" s="38" t="s">
        <v>50</v>
      </c>
      <c r="H12" s="91"/>
    </row>
    <row r="13" spans="1:8" ht="18" customHeight="1">
      <c r="A13" s="90"/>
      <c r="B13" s="90"/>
      <c r="C13" s="90"/>
      <c r="D13" s="90"/>
      <c r="E13" s="91" t="s">
        <v>151</v>
      </c>
      <c r="F13" s="91"/>
      <c r="G13" s="91" t="s">
        <v>152</v>
      </c>
      <c r="H13" s="91"/>
    </row>
    <row r="14" spans="1:8" ht="42" customHeight="1">
      <c r="A14" s="90"/>
      <c r="B14" s="90"/>
      <c r="C14" s="90"/>
      <c r="D14" s="90"/>
      <c r="E14" s="90"/>
      <c r="F14" s="90"/>
      <c r="G14" s="90"/>
      <c r="H14" s="90"/>
    </row>
    <row r="15" spans="1:8" ht="8.1" customHeight="1">
      <c r="A15" s="39">
        <v>1</v>
      </c>
      <c r="B15" s="39">
        <v>2</v>
      </c>
      <c r="C15" s="39">
        <v>3</v>
      </c>
      <c r="D15" s="39">
        <v>4</v>
      </c>
      <c r="E15" s="39">
        <v>5</v>
      </c>
      <c r="F15" s="39">
        <v>6</v>
      </c>
      <c r="G15" s="39">
        <v>7</v>
      </c>
      <c r="H15" s="39">
        <v>8</v>
      </c>
    </row>
    <row r="16" spans="1:8" ht="12.75" customHeight="1">
      <c r="A16" s="64" t="s">
        <v>61</v>
      </c>
      <c r="B16" s="65" t="s">
        <v>153</v>
      </c>
      <c r="C16" s="61">
        <v>0</v>
      </c>
      <c r="D16" s="61">
        <v>1383883</v>
      </c>
      <c r="E16" s="66" t="s">
        <v>154</v>
      </c>
      <c r="F16" s="61">
        <v>1329500</v>
      </c>
      <c r="G16" s="66" t="s">
        <v>154</v>
      </c>
      <c r="H16" s="61">
        <f>D16-F16</f>
        <v>54383</v>
      </c>
    </row>
    <row r="17" spans="1:8" ht="12.75" customHeight="1">
      <c r="A17" s="64"/>
      <c r="B17" s="64"/>
      <c r="C17" s="61"/>
      <c r="D17" s="61"/>
      <c r="E17" s="61"/>
      <c r="F17" s="61"/>
      <c r="G17" s="61"/>
      <c r="H17" s="61"/>
    </row>
    <row r="18" spans="1:8" ht="12.75" customHeight="1">
      <c r="A18" s="64"/>
      <c r="B18" s="64"/>
      <c r="C18" s="61"/>
      <c r="D18" s="61"/>
      <c r="E18" s="61"/>
      <c r="F18" s="61"/>
      <c r="G18" s="61"/>
      <c r="H18" s="61"/>
    </row>
    <row r="19" spans="1:8" ht="12.75" customHeight="1">
      <c r="A19" s="64"/>
      <c r="B19" s="64"/>
      <c r="C19" s="61"/>
      <c r="D19" s="61"/>
      <c r="E19" s="61"/>
      <c r="F19" s="61"/>
      <c r="G19" s="61"/>
      <c r="H19" s="61"/>
    </row>
    <row r="20" spans="1:8" ht="12.75" customHeight="1">
      <c r="A20" s="64"/>
      <c r="B20" s="45"/>
      <c r="C20" s="61"/>
      <c r="D20" s="61"/>
      <c r="E20" s="61"/>
      <c r="F20" s="61"/>
      <c r="G20" s="61"/>
      <c r="H20" s="61"/>
    </row>
    <row r="21" spans="1:8" ht="12.75" customHeight="1">
      <c r="A21" s="64"/>
      <c r="B21" s="45"/>
      <c r="C21" s="61"/>
      <c r="D21" s="61"/>
      <c r="E21" s="61"/>
      <c r="F21" s="61"/>
      <c r="G21" s="61"/>
      <c r="H21" s="61"/>
    </row>
    <row r="22" spans="1:8" s="9" customFormat="1" ht="19.5" customHeight="1">
      <c r="A22" s="103" t="s">
        <v>5</v>
      </c>
      <c r="B22" s="103"/>
      <c r="C22" s="47">
        <f>SUM(C16:C21)</f>
        <v>0</v>
      </c>
      <c r="D22" s="47">
        <f>SUM(D16:D21)</f>
        <v>1383883</v>
      </c>
      <c r="E22" s="67" t="s">
        <v>154</v>
      </c>
      <c r="F22" s="47">
        <f>SUM(F16:F21)</f>
        <v>1329500</v>
      </c>
      <c r="G22" s="67" t="s">
        <v>154</v>
      </c>
      <c r="H22" s="47">
        <f>SUM(H16:H21)</f>
        <v>54383</v>
      </c>
    </row>
    <row r="23" spans="1:8" ht="4.5" customHeight="1"/>
    <row r="24" spans="1:8" ht="12.75" customHeight="1">
      <c r="A24" s="25"/>
    </row>
    <row r="25" spans="1:8">
      <c r="A25" s="25"/>
    </row>
    <row r="26" spans="1:8">
      <c r="A26" s="25"/>
    </row>
    <row r="27" spans="1:8">
      <c r="A27" s="25"/>
    </row>
  </sheetData>
  <sheetProtection selectLockedCells="1" selectUnlockedCells="1"/>
  <mergeCells count="12">
    <mergeCell ref="H11:H14"/>
    <mergeCell ref="D12:D14"/>
    <mergeCell ref="F12:F14"/>
    <mergeCell ref="E13:E14"/>
    <mergeCell ref="G13:G14"/>
    <mergeCell ref="A22:B22"/>
    <mergeCell ref="A8:G8"/>
    <mergeCell ref="A11:A14"/>
    <mergeCell ref="B11:B14"/>
    <mergeCell ref="C11:C14"/>
    <mergeCell ref="D11:E11"/>
    <mergeCell ref="F11:G11"/>
  </mergeCells>
  <printOptions horizontalCentered="1" verticalCentered="1"/>
  <pageMargins left="0.39370078740157483" right="0.39370078740157483" top="0.23622047244094491" bottom="0.51181102362204722" header="0.23622047244094491" footer="0.51181102362204722"/>
  <pageSetup paperSize="77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4"/>
  <sheetViews>
    <sheetView zoomScaleNormal="100" workbookViewId="0">
      <selection activeCell="C25" sqref="C25"/>
    </sheetView>
  </sheetViews>
  <sheetFormatPr defaultColWidth="8.7109375" defaultRowHeight="12.75"/>
  <cols>
    <col min="1" max="1" width="4.42578125" style="2" customWidth="1"/>
    <col min="2" max="2" width="49.7109375" style="2" customWidth="1"/>
    <col min="3" max="5" width="13.85546875" style="2" customWidth="1"/>
    <col min="6" max="6" width="17.85546875" style="2" customWidth="1"/>
    <col min="7" max="16384" width="8.7109375" style="2"/>
  </cols>
  <sheetData>
    <row r="1" spans="1:6">
      <c r="E1" s="3" t="s">
        <v>139</v>
      </c>
    </row>
    <row r="2" spans="1:6">
      <c r="E2" s="3" t="s">
        <v>0</v>
      </c>
    </row>
    <row r="3" spans="1:6">
      <c r="E3" s="3" t="s">
        <v>143</v>
      </c>
    </row>
    <row r="4" spans="1:6">
      <c r="E4" s="3" t="s">
        <v>155</v>
      </c>
    </row>
    <row r="5" spans="1:6" ht="8.25" customHeight="1"/>
    <row r="6" spans="1:6" ht="16.5">
      <c r="A6" s="27" t="s">
        <v>203</v>
      </c>
      <c r="B6" s="27"/>
      <c r="C6" s="27"/>
      <c r="D6" s="27"/>
      <c r="E6" s="27"/>
    </row>
    <row r="7" spans="1:6" ht="6" customHeight="1">
      <c r="A7" s="7"/>
      <c r="B7" s="7"/>
      <c r="C7" s="7"/>
      <c r="D7" s="7"/>
      <c r="E7" s="7"/>
    </row>
    <row r="8" spans="1:6">
      <c r="A8" s="6"/>
      <c r="B8" s="6"/>
      <c r="C8" s="6"/>
      <c r="D8" s="6"/>
      <c r="E8" s="6"/>
    </row>
    <row r="9" spans="1:6" ht="15" customHeight="1">
      <c r="A9" s="86" t="s">
        <v>57</v>
      </c>
      <c r="B9" s="85" t="s">
        <v>156</v>
      </c>
      <c r="C9" s="85" t="s">
        <v>146</v>
      </c>
      <c r="D9" s="85" t="s">
        <v>62</v>
      </c>
      <c r="E9" s="85" t="s">
        <v>64</v>
      </c>
      <c r="F9" s="85" t="s">
        <v>149</v>
      </c>
    </row>
    <row r="10" spans="1:6" ht="15" customHeight="1">
      <c r="A10" s="86"/>
      <c r="B10" s="86"/>
      <c r="C10" s="86"/>
      <c r="D10" s="86"/>
      <c r="E10" s="86"/>
      <c r="F10" s="86"/>
    </row>
    <row r="11" spans="1:6" ht="18" customHeight="1">
      <c r="A11" s="86"/>
      <c r="B11" s="86"/>
      <c r="C11" s="86"/>
      <c r="D11" s="86"/>
      <c r="E11" s="86"/>
      <c r="F11" s="86"/>
    </row>
    <row r="12" spans="1:6" ht="42" customHeight="1">
      <c r="A12" s="86"/>
      <c r="B12" s="86"/>
      <c r="C12" s="86"/>
      <c r="D12" s="86"/>
      <c r="E12" s="86"/>
      <c r="F12" s="86"/>
    </row>
    <row r="13" spans="1:6" ht="8.1" customHeight="1">
      <c r="A13" s="8">
        <v>1</v>
      </c>
      <c r="B13" s="8">
        <v>2</v>
      </c>
      <c r="C13" s="8">
        <v>3</v>
      </c>
      <c r="D13" s="8">
        <v>3</v>
      </c>
      <c r="E13" s="8">
        <v>4</v>
      </c>
      <c r="F13" s="8">
        <v>8</v>
      </c>
    </row>
    <row r="14" spans="1:6" ht="25.5">
      <c r="A14" s="26" t="s">
        <v>63</v>
      </c>
      <c r="B14" s="28" t="s">
        <v>158</v>
      </c>
      <c r="C14" s="11">
        <v>0</v>
      </c>
      <c r="D14" s="11">
        <v>23000</v>
      </c>
      <c r="E14" s="11">
        <v>23000</v>
      </c>
      <c r="F14" s="11">
        <f>C14+D14-E14</f>
        <v>0</v>
      </c>
    </row>
    <row r="15" spans="1:6" ht="25.5">
      <c r="A15" s="26" t="s">
        <v>65</v>
      </c>
      <c r="B15" s="28" t="s">
        <v>159</v>
      </c>
      <c r="C15" s="11">
        <v>0</v>
      </c>
      <c r="D15" s="11">
        <v>1500</v>
      </c>
      <c r="E15" s="11">
        <v>1500</v>
      </c>
      <c r="F15" s="11">
        <f>C15+D15-E15</f>
        <v>0</v>
      </c>
    </row>
    <row r="16" spans="1:6" ht="25.5">
      <c r="A16" s="26" t="s">
        <v>61</v>
      </c>
      <c r="B16" s="28" t="s">
        <v>157</v>
      </c>
      <c r="C16" s="11">
        <v>0</v>
      </c>
      <c r="D16" s="11">
        <v>5000</v>
      </c>
      <c r="E16" s="11">
        <v>5000</v>
      </c>
      <c r="F16" s="11">
        <f>C16+D16-E16</f>
        <v>0</v>
      </c>
    </row>
    <row r="17" spans="1:6" ht="25.5">
      <c r="A17" s="5" t="s">
        <v>76</v>
      </c>
      <c r="B17" s="28" t="s">
        <v>161</v>
      </c>
      <c r="C17" s="11">
        <v>0</v>
      </c>
      <c r="D17" s="11">
        <v>88000</v>
      </c>
      <c r="E17" s="11">
        <v>88000</v>
      </c>
      <c r="F17" s="11">
        <f>C17+D17-E17</f>
        <v>0</v>
      </c>
    </row>
    <row r="18" spans="1:6" ht="25.5">
      <c r="A18" s="5" t="s">
        <v>73</v>
      </c>
      <c r="B18" s="28" t="s">
        <v>160</v>
      </c>
      <c r="C18" s="11">
        <v>0</v>
      </c>
      <c r="D18" s="11">
        <v>1500</v>
      </c>
      <c r="E18" s="11">
        <v>1500</v>
      </c>
      <c r="F18" s="11">
        <v>0</v>
      </c>
    </row>
    <row r="19" spans="1:6" s="9" customFormat="1" ht="19.5" customHeight="1">
      <c r="A19" s="92" t="s">
        <v>5</v>
      </c>
      <c r="B19" s="92"/>
      <c r="C19" s="22">
        <v>0</v>
      </c>
      <c r="D19" s="22">
        <f>SUM(D14:D18)</f>
        <v>119000</v>
      </c>
      <c r="E19" s="22">
        <f>SUM(E14:E18)</f>
        <v>119000</v>
      </c>
      <c r="F19" s="22">
        <f>SUM(F16:F18)</f>
        <v>0</v>
      </c>
    </row>
    <row r="20" spans="1:6" ht="4.5" customHeight="1"/>
    <row r="21" spans="1:6" ht="12.75" customHeight="1">
      <c r="A21" s="25"/>
    </row>
    <row r="22" spans="1:6">
      <c r="A22" s="25"/>
    </row>
    <row r="23" spans="1:6">
      <c r="A23" s="25"/>
    </row>
    <row r="24" spans="1:6">
      <c r="A24" s="25"/>
    </row>
  </sheetData>
  <sheetProtection selectLockedCells="1" selectUnlockedCells="1"/>
  <mergeCells count="7">
    <mergeCell ref="E9:E12"/>
    <mergeCell ref="F9:F12"/>
    <mergeCell ref="A19:B19"/>
    <mergeCell ref="A9:A12"/>
    <mergeCell ref="B9:B12"/>
    <mergeCell ref="C9:C12"/>
    <mergeCell ref="D9:D12"/>
  </mergeCells>
  <printOptions horizontalCentered="1"/>
  <pageMargins left="0.74803149606299213" right="0.59055118110236227" top="0.51181102362204722" bottom="0.51181102362204722" header="0.51181102362204722" footer="0.51181102362204722"/>
  <pageSetup paperSize="77"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Q30"/>
  <sheetViews>
    <sheetView tabSelected="1" zoomScaleNormal="100" workbookViewId="0">
      <selection activeCell="O15" sqref="O15"/>
    </sheetView>
  </sheetViews>
  <sheetFormatPr defaultRowHeight="12.75"/>
  <cols>
    <col min="1" max="1" width="3.7109375" style="68" customWidth="1"/>
    <col min="2" max="2" width="5.5703125" style="68" bestFit="1" customWidth="1"/>
    <col min="3" max="3" width="7.140625" style="68" bestFit="1" customWidth="1"/>
    <col min="4" max="4" width="5.85546875" style="68" customWidth="1"/>
    <col min="5" max="5" width="42.42578125" style="68" customWidth="1"/>
    <col min="6" max="6" width="14.42578125" style="68" customWidth="1"/>
    <col min="7" max="7" width="14" style="68" customWidth="1"/>
    <col min="8" max="8" width="13.42578125" style="68" customWidth="1"/>
    <col min="9" max="9" width="13.7109375" style="68" customWidth="1"/>
    <col min="10" max="10" width="10.7109375" style="68" customWidth="1"/>
    <col min="11" max="11" width="14.85546875" style="68" customWidth="1"/>
    <col min="12" max="12" width="14.5703125" style="68" customWidth="1"/>
    <col min="13" max="13" width="13.5703125" style="68" customWidth="1"/>
    <col min="14" max="16384" width="9.140625" style="68"/>
  </cols>
  <sheetData>
    <row r="1" spans="1:13">
      <c r="L1" s="69" t="s">
        <v>202</v>
      </c>
    </row>
    <row r="2" spans="1:13">
      <c r="L2" s="69" t="s">
        <v>162</v>
      </c>
    </row>
    <row r="3" spans="1:13">
      <c r="L3" s="69" t="s">
        <v>0</v>
      </c>
    </row>
    <row r="4" spans="1:13">
      <c r="L4" s="69" t="s">
        <v>163</v>
      </c>
    </row>
    <row r="5" spans="1:13">
      <c r="L5" s="69" t="s">
        <v>164</v>
      </c>
    </row>
    <row r="6" spans="1:13" ht="6.75" customHeight="1"/>
    <row r="7" spans="1:13" ht="17.850000000000001" customHeight="1">
      <c r="A7" s="107" t="s">
        <v>165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</row>
    <row r="8" spans="1:13" ht="18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</row>
    <row r="9" spans="1:13" ht="10.5" customHeight="1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1"/>
    </row>
    <row r="10" spans="1:13" s="72" customFormat="1" ht="20.100000000000001" customHeight="1">
      <c r="A10" s="108" t="s">
        <v>57</v>
      </c>
      <c r="B10" s="108" t="s">
        <v>1</v>
      </c>
      <c r="C10" s="108" t="s">
        <v>166</v>
      </c>
      <c r="D10" s="109" t="s">
        <v>49</v>
      </c>
      <c r="E10" s="110" t="s">
        <v>167</v>
      </c>
      <c r="F10" s="110" t="s">
        <v>168</v>
      </c>
      <c r="G10" s="111" t="s">
        <v>169</v>
      </c>
      <c r="H10" s="110" t="s">
        <v>170</v>
      </c>
      <c r="I10" s="110"/>
      <c r="J10" s="110"/>
      <c r="K10" s="110"/>
      <c r="L10" s="110"/>
      <c r="M10" s="110" t="s">
        <v>171</v>
      </c>
    </row>
    <row r="11" spans="1:13" s="72" customFormat="1" ht="20.100000000000001" customHeight="1">
      <c r="A11" s="108"/>
      <c r="B11" s="108"/>
      <c r="C11" s="108"/>
      <c r="D11" s="109"/>
      <c r="E11" s="110"/>
      <c r="F11" s="110"/>
      <c r="G11" s="112"/>
      <c r="H11" s="110" t="s">
        <v>172</v>
      </c>
      <c r="I11" s="110" t="s">
        <v>173</v>
      </c>
      <c r="J11" s="110"/>
      <c r="K11" s="110"/>
      <c r="L11" s="110"/>
      <c r="M11" s="110"/>
    </row>
    <row r="12" spans="1:13" s="72" customFormat="1" ht="29.25" customHeight="1">
      <c r="A12" s="108"/>
      <c r="B12" s="108"/>
      <c r="C12" s="108"/>
      <c r="D12" s="109"/>
      <c r="E12" s="110"/>
      <c r="F12" s="110"/>
      <c r="G12" s="112"/>
      <c r="H12" s="110"/>
      <c r="I12" s="110" t="s">
        <v>174</v>
      </c>
      <c r="J12" s="110" t="s">
        <v>175</v>
      </c>
      <c r="K12" s="110" t="s">
        <v>176</v>
      </c>
      <c r="L12" s="110" t="s">
        <v>177</v>
      </c>
      <c r="M12" s="110"/>
    </row>
    <row r="13" spans="1:13" s="72" customFormat="1" ht="20.100000000000001" customHeight="1">
      <c r="A13" s="108"/>
      <c r="B13" s="108"/>
      <c r="C13" s="108"/>
      <c r="D13" s="109"/>
      <c r="E13" s="110"/>
      <c r="F13" s="110"/>
      <c r="G13" s="112"/>
      <c r="H13" s="110"/>
      <c r="I13" s="110"/>
      <c r="J13" s="110"/>
      <c r="K13" s="110"/>
      <c r="L13" s="110"/>
      <c r="M13" s="110"/>
    </row>
    <row r="14" spans="1:13" s="72" customFormat="1" ht="36" customHeight="1">
      <c r="A14" s="108"/>
      <c r="B14" s="108"/>
      <c r="C14" s="108"/>
      <c r="D14" s="109"/>
      <c r="E14" s="110"/>
      <c r="F14" s="110"/>
      <c r="G14" s="113"/>
      <c r="H14" s="110"/>
      <c r="I14" s="110"/>
      <c r="J14" s="110"/>
      <c r="K14" s="110"/>
      <c r="L14" s="110"/>
      <c r="M14" s="110"/>
    </row>
    <row r="15" spans="1:13" ht="8.1" customHeight="1">
      <c r="A15" s="73">
        <v>1</v>
      </c>
      <c r="B15" s="73">
        <v>2</v>
      </c>
      <c r="C15" s="73">
        <v>3</v>
      </c>
      <c r="D15" s="73">
        <v>4</v>
      </c>
      <c r="E15" s="73">
        <v>5</v>
      </c>
      <c r="F15" s="73">
        <v>6</v>
      </c>
      <c r="G15" s="73"/>
      <c r="H15" s="73">
        <v>7</v>
      </c>
      <c r="I15" s="73">
        <v>8</v>
      </c>
      <c r="J15" s="73">
        <v>9</v>
      </c>
      <c r="K15" s="73">
        <v>10</v>
      </c>
      <c r="L15" s="73">
        <v>11</v>
      </c>
      <c r="M15" s="73">
        <v>12</v>
      </c>
    </row>
    <row r="16" spans="1:13" ht="70.5" customHeight="1">
      <c r="A16" s="74">
        <v>1</v>
      </c>
      <c r="B16" s="74">
        <v>600</v>
      </c>
      <c r="C16" s="74">
        <v>60016</v>
      </c>
      <c r="D16" s="74">
        <v>6050</v>
      </c>
      <c r="E16" s="75" t="s">
        <v>178</v>
      </c>
      <c r="F16" s="46">
        <f>G16+H16</f>
        <v>4071270.42</v>
      </c>
      <c r="G16" s="46">
        <v>10000</v>
      </c>
      <c r="H16" s="46">
        <f>2030635.21+2030635.21</f>
        <v>4061270.42</v>
      </c>
      <c r="I16" s="46">
        <v>2030635.21</v>
      </c>
      <c r="J16" s="76"/>
      <c r="K16" s="77" t="s">
        <v>179</v>
      </c>
      <c r="L16" s="46">
        <v>0</v>
      </c>
      <c r="M16" s="75" t="s">
        <v>180</v>
      </c>
    </row>
    <row r="17" spans="1:17" ht="65.25" customHeight="1">
      <c r="A17" s="74">
        <v>2</v>
      </c>
      <c r="B17" s="74">
        <v>801</v>
      </c>
      <c r="C17" s="74">
        <v>80148</v>
      </c>
      <c r="D17" s="74">
        <v>6060</v>
      </c>
      <c r="E17" s="78" t="s">
        <v>181</v>
      </c>
      <c r="F17" s="46">
        <f t="shared" ref="F17:F21" si="0">G17+H17</f>
        <v>13000</v>
      </c>
      <c r="G17" s="46">
        <v>0</v>
      </c>
      <c r="H17" s="46">
        <v>13000</v>
      </c>
      <c r="I17" s="46">
        <v>13000</v>
      </c>
      <c r="J17" s="76"/>
      <c r="K17" s="77" t="s">
        <v>182</v>
      </c>
      <c r="L17" s="46">
        <v>0</v>
      </c>
      <c r="M17" s="78" t="s">
        <v>183</v>
      </c>
      <c r="N17" s="79"/>
      <c r="O17" s="79"/>
      <c r="P17" s="79"/>
      <c r="Q17" s="79"/>
    </row>
    <row r="18" spans="1:17" ht="84.75" customHeight="1">
      <c r="A18" s="74">
        <v>3</v>
      </c>
      <c r="B18" s="74">
        <v>900</v>
      </c>
      <c r="C18" s="74">
        <v>90001</v>
      </c>
      <c r="D18" s="80" t="s">
        <v>184</v>
      </c>
      <c r="E18" s="81" t="s">
        <v>185</v>
      </c>
      <c r="F18" s="46">
        <f>G18+H18</f>
        <v>12650984.93</v>
      </c>
      <c r="G18" s="46">
        <f>5551442.84+876040+19244.05+5755.95+25000+1201343.69+14838.82+70000+114816+683115.77</f>
        <v>8561597.1199999992</v>
      </c>
      <c r="H18" s="46">
        <f>I18+L18</f>
        <v>4089387.81</v>
      </c>
      <c r="I18" s="46">
        <v>1196554.8700000001</v>
      </c>
      <c r="J18" s="76"/>
      <c r="K18" s="77" t="s">
        <v>182</v>
      </c>
      <c r="L18" s="46">
        <v>2892832.94</v>
      </c>
      <c r="M18" s="75" t="s">
        <v>180</v>
      </c>
      <c r="N18"/>
      <c r="O18"/>
      <c r="P18"/>
      <c r="Q18" s="79"/>
    </row>
    <row r="19" spans="1:17" ht="84.75" customHeight="1">
      <c r="A19" s="74">
        <v>4</v>
      </c>
      <c r="B19" s="74">
        <v>900</v>
      </c>
      <c r="C19" s="74">
        <v>90095</v>
      </c>
      <c r="D19" s="80" t="s">
        <v>184</v>
      </c>
      <c r="E19" s="78" t="s">
        <v>186</v>
      </c>
      <c r="F19" s="46">
        <f t="shared" si="0"/>
        <v>335218.82999999996</v>
      </c>
      <c r="G19" s="46">
        <v>0</v>
      </c>
      <c r="H19" s="46">
        <f>I19+L19</f>
        <v>335218.82999999996</v>
      </c>
      <c r="I19" s="46">
        <v>135218.82999999999</v>
      </c>
      <c r="J19" s="76"/>
      <c r="K19" s="77" t="s">
        <v>182</v>
      </c>
      <c r="L19" s="46">
        <v>200000</v>
      </c>
      <c r="M19" s="75" t="s">
        <v>180</v>
      </c>
      <c r="N19" s="79"/>
      <c r="O19" s="79"/>
      <c r="P19" s="79"/>
      <c r="Q19" s="79"/>
    </row>
    <row r="20" spans="1:17" ht="65.25" customHeight="1">
      <c r="A20" s="74">
        <v>5</v>
      </c>
      <c r="B20" s="74">
        <v>900</v>
      </c>
      <c r="C20" s="74">
        <v>90095</v>
      </c>
      <c r="D20" s="80" t="s">
        <v>184</v>
      </c>
      <c r="E20" s="78" t="s">
        <v>187</v>
      </c>
      <c r="F20" s="46">
        <f t="shared" si="0"/>
        <v>106789.82</v>
      </c>
      <c r="G20" s="46">
        <v>0</v>
      </c>
      <c r="H20" s="46">
        <f>I20+L20</f>
        <v>106789.82</v>
      </c>
      <c r="I20" s="46">
        <v>46789.82</v>
      </c>
      <c r="J20" s="76"/>
      <c r="K20" s="77" t="s">
        <v>182</v>
      </c>
      <c r="L20" s="46">
        <v>60000</v>
      </c>
      <c r="M20" s="75" t="s">
        <v>180</v>
      </c>
      <c r="N20" s="79"/>
      <c r="O20" s="79"/>
      <c r="P20" s="79"/>
      <c r="Q20" s="79"/>
    </row>
    <row r="21" spans="1:17" ht="49.5" customHeight="1">
      <c r="A21" s="74">
        <v>6</v>
      </c>
      <c r="B21" s="74">
        <v>900</v>
      </c>
      <c r="C21" s="74">
        <v>90095</v>
      </c>
      <c r="D21" s="80" t="s">
        <v>184</v>
      </c>
      <c r="E21" s="78" t="s">
        <v>188</v>
      </c>
      <c r="F21" s="46">
        <f t="shared" si="0"/>
        <v>23200</v>
      </c>
      <c r="G21" s="46">
        <v>0</v>
      </c>
      <c r="H21" s="46">
        <f>I21+L21</f>
        <v>23200</v>
      </c>
      <c r="I21" s="46">
        <f>23200-13300</f>
        <v>9900</v>
      </c>
      <c r="J21" s="76"/>
      <c r="K21" s="77" t="s">
        <v>182</v>
      </c>
      <c r="L21" s="46">
        <v>13300</v>
      </c>
      <c r="M21" s="75" t="s">
        <v>180</v>
      </c>
      <c r="N21" s="79"/>
      <c r="O21" s="79"/>
      <c r="P21" s="79"/>
      <c r="Q21" s="79"/>
    </row>
    <row r="22" spans="1:17" ht="22.5" customHeight="1">
      <c r="A22" s="114" t="s">
        <v>5</v>
      </c>
      <c r="B22" s="114"/>
      <c r="C22" s="114"/>
      <c r="D22" s="114"/>
      <c r="E22" s="114"/>
      <c r="F22" s="82">
        <f>SUM(F16:F21)</f>
        <v>17200464</v>
      </c>
      <c r="G22" s="82">
        <f>SUM(G16:G21)</f>
        <v>8571597.1199999992</v>
      </c>
      <c r="H22" s="82">
        <f>SUM(H16:H21)</f>
        <v>8628866.8800000008</v>
      </c>
      <c r="I22" s="82">
        <f>SUM(I16:I21)</f>
        <v>3432098.73</v>
      </c>
      <c r="J22" s="76"/>
      <c r="K22" s="82">
        <v>2030635.21</v>
      </c>
      <c r="L22" s="82">
        <f>SUM(L16:L21)</f>
        <v>3166132.94</v>
      </c>
      <c r="M22" s="83" t="s">
        <v>189</v>
      </c>
    </row>
    <row r="24" spans="1:17">
      <c r="A24" s="68" t="s">
        <v>190</v>
      </c>
    </row>
    <row r="25" spans="1:17">
      <c r="A25" s="68" t="s">
        <v>191</v>
      </c>
    </row>
    <row r="26" spans="1:17">
      <c r="A26" s="68" t="s">
        <v>192</v>
      </c>
    </row>
    <row r="27" spans="1:17">
      <c r="A27" s="68" t="s">
        <v>193</v>
      </c>
    </row>
    <row r="28" spans="1:17" ht="14.25" customHeight="1">
      <c r="A28" s="68" t="s">
        <v>194</v>
      </c>
      <c r="F28" s="12"/>
    </row>
    <row r="29" spans="1:17">
      <c r="A29" s="84" t="s">
        <v>194</v>
      </c>
    </row>
    <row r="30" spans="1:17">
      <c r="A30" s="68" t="s">
        <v>194</v>
      </c>
    </row>
  </sheetData>
  <sheetProtection selectLockedCells="1" selectUnlockedCells="1"/>
  <mergeCells count="17">
    <mergeCell ref="A22:E22"/>
    <mergeCell ref="H11:H14"/>
    <mergeCell ref="I11:L11"/>
    <mergeCell ref="I12:I14"/>
    <mergeCell ref="J12:J14"/>
    <mergeCell ref="K12:K14"/>
    <mergeCell ref="L12:L14"/>
    <mergeCell ref="A7:M7"/>
    <mergeCell ref="A10:A14"/>
    <mergeCell ref="B10:B14"/>
    <mergeCell ref="C10:C14"/>
    <mergeCell ref="D10:D14"/>
    <mergeCell ref="E10:E14"/>
    <mergeCell ref="F10:F14"/>
    <mergeCell ref="G10:G14"/>
    <mergeCell ref="H10:L10"/>
    <mergeCell ref="M10:M14"/>
  </mergeCells>
  <pageMargins left="0.31527777777777777" right="0.27569444444444446" top="0.2361111111111111" bottom="0.15763888888888888" header="0.2361111111111111" footer="0.15763888888888888"/>
  <pageSetup paperSize="77" scale="97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2</vt:i4>
      </vt:variant>
    </vt:vector>
  </HeadingPairs>
  <TitlesOfParts>
    <vt:vector size="10" baseType="lpstr">
      <vt:lpstr>3_zał_</vt:lpstr>
      <vt:lpstr>5_zał_</vt:lpstr>
      <vt:lpstr>6_zał_</vt:lpstr>
      <vt:lpstr>7_zał_</vt:lpstr>
      <vt:lpstr>8_zał_</vt:lpstr>
      <vt:lpstr>9_zał_</vt:lpstr>
      <vt:lpstr>10_zał_</vt:lpstr>
      <vt:lpstr>11_zał__</vt:lpstr>
      <vt:lpstr>'11_zał__'!Obszar_wydruku</vt:lpstr>
      <vt:lpstr>'3_zał_'!Obszar_wydruku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2010-11-12T11:34:26Z</cp:lastPrinted>
  <dcterms:created xsi:type="dcterms:W3CDTF">2010-11-12T11:16:28Z</dcterms:created>
  <dcterms:modified xsi:type="dcterms:W3CDTF">2010-11-23T07:54:40Z</dcterms:modified>
</cp:coreProperties>
</file>