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120" windowWidth="11295" windowHeight="5520"/>
  </bookViews>
  <sheets>
    <sheet name="wydatki inwestycyjne" sheetId="1" r:id="rId1"/>
  </sheet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G47" i="1"/>
  <c r="G35" i="1"/>
  <c r="G28" i="1"/>
  <c r="G50" i="1" s="1"/>
  <c r="H50" i="1" s="1"/>
  <c r="G22" i="1"/>
  <c r="G20" i="1"/>
  <c r="F47" i="1"/>
  <c r="F28" i="1"/>
  <c r="F20" i="1"/>
  <c r="H28" i="1" l="1"/>
  <c r="F50" i="1"/>
  <c r="F38" i="1"/>
  <c r="F35" i="1"/>
  <c r="G49" i="1"/>
  <c r="F49" i="1"/>
  <c r="F43" i="1"/>
  <c r="F40" i="1"/>
  <c r="G32" i="1"/>
  <c r="F32" i="1"/>
  <c r="F22" i="1"/>
  <c r="G38" i="1" l="1"/>
  <c r="G30" i="1"/>
  <c r="G9" i="1"/>
  <c r="H8" i="1"/>
  <c r="F30" i="1"/>
  <c r="F9" i="1"/>
</calcChain>
</file>

<file path=xl/sharedStrings.xml><?xml version="1.0" encoding="utf-8"?>
<sst xmlns="http://schemas.openxmlformats.org/spreadsheetml/2006/main" count="52" uniqueCount="51">
  <si>
    <t>Dział</t>
  </si>
  <si>
    <t>Ogółem</t>
  </si>
  <si>
    <t>Lp.</t>
  </si>
  <si>
    <t>Rozdz.</t>
  </si>
  <si>
    <t xml:space="preserve">Nazwa zadania </t>
  </si>
  <si>
    <t>Stopień realizacji zadania</t>
  </si>
  <si>
    <t>RAZEM 600,60016</t>
  </si>
  <si>
    <t>RAZEM 900,90095</t>
  </si>
  <si>
    <t>RAZEM 801, 80104</t>
  </si>
  <si>
    <t>RAZEM 900,90015</t>
  </si>
  <si>
    <t>RAZEM 600, 60014</t>
  </si>
  <si>
    <t>RAZEM 801, 80101</t>
  </si>
  <si>
    <t>Plan na 2013r.</t>
  </si>
  <si>
    <t>Wykonanie na  31.12.2013r.</t>
  </si>
  <si>
    <t xml:space="preserve">ZESTAWIENIE ZADAŃ MAJĄTKOWYCH WRAZ Z INFORMACJĄ O STOPNIU ICH REALIZACJI NA DZIEŃ 31.12.2013 R.                                                                                                   </t>
  </si>
  <si>
    <t xml:space="preserve">Przebudowa części drogi powiatowej nr 2407W na odcinku 1,34 km w miejscowości Czarnowo gm. Pomiechówek
</t>
  </si>
  <si>
    <t>Przebudowa dróg gminnych w miejscowościach Czarnowo, Wójtostwo i Kikoły</t>
  </si>
  <si>
    <t>Modernizacja dróg gminnych</t>
  </si>
  <si>
    <t>Modernizacja dróg gminnych w miejscowościach: Wójtostwo, Kosewko, Pomiechówek, Szczypiorno, Wola Błędowska i Stare Orzechowo, Błędówko</t>
  </si>
  <si>
    <t>Wykonanie progów zwalniających we wsi Pomiechowo</t>
  </si>
  <si>
    <t>Wykonanie dokumentacji na budowę chodnika w Starym Orzechowie</t>
  </si>
  <si>
    <t>Przebudowa drogi w miejscowości Goławice Pierwsze</t>
  </si>
  <si>
    <t>Przebudowa drogi w miejscowości Błędowo ul. Brzozowa</t>
  </si>
  <si>
    <t>Wykonanie dokumentacji technicznej - modernizacja dróg gminnych.</t>
  </si>
  <si>
    <t>Modernizacja drogi gminnej przy ul. Wojska Polskiego</t>
  </si>
  <si>
    <t>Budowa chodnika przy ul. Słonecznej w Pomiechówku</t>
  </si>
  <si>
    <t>Wdrozenie narzedzi i zasad ochrony danych osobowych wymaganych przez prawo ochrony danych osobowych w jednostkach organizacyjnych Gminy Pomiechowek</t>
  </si>
  <si>
    <t>RAZEM 750, 75020</t>
  </si>
  <si>
    <t>Adaptacja projektów technicznych na sale gimnastyczne w Starym Orzechowie i Goławicach Pierwszych</t>
  </si>
  <si>
    <t>Wykonanie instalacji przecipożarowej budynku Szkoły Podstawowej w Pomiechówku</t>
  </si>
  <si>
    <t>Wykonanie instalacji elektrycznej w budynku Szkoły Podstawowej w Orzechowie</t>
  </si>
  <si>
    <t>Wykonanie modernizacji pomieszczeń w budynku Szkoły Podstawowej w Pomiechówku</t>
  </si>
  <si>
    <t>Budowa trzyoddziałowego przedszkola modułowego</t>
  </si>
  <si>
    <t>Wykonanie projektu technicznego na pompy ciepła</t>
  </si>
  <si>
    <t>Modernizacja pomieszczeń w budynku Gimnazjum</t>
  </si>
  <si>
    <t>RAZEM 801, 80110</t>
  </si>
  <si>
    <t>RAZEM 900, 90001</t>
  </si>
  <si>
    <t>Wykonanie projektu na kanalizację ul. Warszawska Pomiechówek</t>
  </si>
  <si>
    <t xml:space="preserve">Wykonanie przyłączy kanalizacji i ich inwentaryzacja na terenie Pomiechówka </t>
  </si>
  <si>
    <t>Wykonanie oświetlenia ulicznego w Starym Orzechowie</t>
  </si>
  <si>
    <t>Modernizacja oświetlenia ulicznego na terenie Gminy Pomiechówek</t>
  </si>
  <si>
    <t xml:space="preserve">Budowa altany Goławice Drugie </t>
  </si>
  <si>
    <t>Budowa świetlicy wiejskiej w Błędowie</t>
  </si>
  <si>
    <t>Prace wykończeniowe altany - Kikoły</t>
  </si>
  <si>
    <t>Wykonanie dokumentacji placu zabaw dla dzieci Kosewko, Wymysły</t>
  </si>
  <si>
    <t>Budowa świetlicy wiejskiej w Nowym Modlinie</t>
  </si>
  <si>
    <t xml:space="preserve">Koncepcja zagospodarowania terenu przy targowisku gminnym </t>
  </si>
  <si>
    <t>Zagospodarowanie placu zabaw w Stanisławowie</t>
  </si>
  <si>
    <t>Wykonanie dokumentacji projektowej na modernizację budynków komunalnych wraz z wnioskiem o dofinansowanie</t>
  </si>
  <si>
    <t>wykonanie dokumentacji technicznej - budowa punktu selektywnej zbiórki odpadów komunalnych</t>
  </si>
  <si>
    <t>Tabela Nr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</si>
</sst>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indexed="8"/>
      <name val="Arial CE"/>
      <charset val="238"/>
    </font>
    <font>
      <sz val="10"/>
      <color indexed="63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4" fontId="1" fillId="0" borderId="0" xfId="0" applyNumberFormat="1" applyFont="1" applyAlignment="1">
      <alignment horizontal="left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0" fontId="13" fillId="0" borderId="0" xfId="0" applyFont="1" applyAlignment="1">
      <alignment wrapText="1"/>
    </xf>
    <xf numFmtId="0" fontId="1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4" fontId="0" fillId="0" borderId="7" xfId="0" applyNumberFormat="1" applyBorder="1" applyAlignment="1">
      <alignment horizontal="right" vertical="center"/>
    </xf>
    <xf numFmtId="0" fontId="14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A19" zoomScaleNormal="100" workbookViewId="0">
      <selection activeCell="G29" sqref="G29"/>
    </sheetView>
  </sheetViews>
  <sheetFormatPr defaultRowHeight="15" x14ac:dyDescent="0.25"/>
  <cols>
    <col min="1" max="1" width="6.5703125" style="1" customWidth="1"/>
    <col min="2" max="2" width="9" style="1" bestFit="1" customWidth="1"/>
    <col min="3" max="4" width="8.85546875" style="1" customWidth="1"/>
    <col min="5" max="5" width="49" style="1" customWidth="1"/>
    <col min="6" max="6" width="19.7109375" style="1" customWidth="1"/>
    <col min="7" max="7" width="17.5703125" style="1" customWidth="1"/>
    <col min="8" max="8" width="10.85546875" style="6" customWidth="1"/>
    <col min="9" max="9" width="11.7109375" bestFit="1" customWidth="1"/>
  </cols>
  <sheetData>
    <row r="1" spans="1:12" ht="15.75" x14ac:dyDescent="0.25">
      <c r="G1" s="39" t="s">
        <v>50</v>
      </c>
      <c r="H1" s="39"/>
    </row>
    <row r="3" spans="1:12" ht="18" x14ac:dyDescent="0.25">
      <c r="A3" s="2"/>
      <c r="B3" s="2"/>
      <c r="C3" s="2"/>
      <c r="D3" s="2"/>
      <c r="E3" s="2"/>
      <c r="F3" s="2"/>
      <c r="H3" s="17"/>
    </row>
    <row r="4" spans="1:12" ht="40.5" customHeight="1" x14ac:dyDescent="0.25">
      <c r="A4" s="40" t="s">
        <v>14</v>
      </c>
      <c r="B4" s="40"/>
      <c r="C4" s="40"/>
      <c r="D4" s="40"/>
      <c r="E4" s="40"/>
      <c r="F4" s="40"/>
      <c r="G4" s="40"/>
      <c r="H4" s="40"/>
    </row>
    <row r="5" spans="1:12" ht="18" x14ac:dyDescent="0.25">
      <c r="A5" s="3"/>
      <c r="B5" s="3"/>
      <c r="C5" s="3"/>
      <c r="D5" s="3"/>
      <c r="E5" s="4"/>
      <c r="F5" s="5"/>
      <c r="G5" s="5"/>
    </row>
    <row r="6" spans="1:12" s="3" customFormat="1" ht="57" customHeight="1" x14ac:dyDescent="0.25">
      <c r="A6" s="13" t="s">
        <v>2</v>
      </c>
      <c r="B6" s="13" t="s">
        <v>0</v>
      </c>
      <c r="C6" s="13" t="s">
        <v>3</v>
      </c>
      <c r="D6" s="13"/>
      <c r="E6" s="12" t="s">
        <v>4</v>
      </c>
      <c r="F6" s="21" t="s">
        <v>12</v>
      </c>
      <c r="G6" s="21" t="s">
        <v>13</v>
      </c>
      <c r="H6" s="18" t="s">
        <v>5</v>
      </c>
    </row>
    <row r="7" spans="1:12" s="1" customFormat="1" ht="8.1" customHeight="1" x14ac:dyDescent="0.25">
      <c r="A7" s="7">
        <v>1</v>
      </c>
      <c r="B7" s="7">
        <v>2</v>
      </c>
      <c r="C7" s="7">
        <v>3</v>
      </c>
      <c r="D7" s="7"/>
      <c r="E7" s="7">
        <v>5</v>
      </c>
      <c r="F7" s="7">
        <v>7</v>
      </c>
      <c r="G7" s="7">
        <v>8</v>
      </c>
      <c r="H7" s="19">
        <v>9</v>
      </c>
    </row>
    <row r="8" spans="1:12" s="15" customFormat="1" ht="56.25" customHeight="1" x14ac:dyDescent="0.25">
      <c r="A8" s="22">
        <v>1</v>
      </c>
      <c r="B8" s="22">
        <v>600</v>
      </c>
      <c r="C8" s="22">
        <v>60014</v>
      </c>
      <c r="D8" s="22">
        <v>6050</v>
      </c>
      <c r="E8" s="35" t="s">
        <v>15</v>
      </c>
      <c r="F8" s="23">
        <v>600000</v>
      </c>
      <c r="G8" s="23">
        <v>600000</v>
      </c>
      <c r="H8" s="23">
        <f t="shared" ref="H8:H50" si="0">G8/F8*100</f>
        <v>100</v>
      </c>
    </row>
    <row r="9" spans="1:12" s="15" customFormat="1" x14ac:dyDescent="0.25">
      <c r="A9" s="36" t="s">
        <v>10</v>
      </c>
      <c r="B9" s="37"/>
      <c r="C9" s="37"/>
      <c r="D9" s="37"/>
      <c r="E9" s="38"/>
      <c r="F9" s="14">
        <f>F8</f>
        <v>600000</v>
      </c>
      <c r="G9" s="14">
        <f>G8</f>
        <v>600000</v>
      </c>
      <c r="H9" s="23">
        <f t="shared" si="0"/>
        <v>100</v>
      </c>
    </row>
    <row r="10" spans="1:12" s="1" customFormat="1" ht="30" customHeight="1" x14ac:dyDescent="0.25">
      <c r="A10" s="8">
        <v>2</v>
      </c>
      <c r="B10" s="8">
        <v>600</v>
      </c>
      <c r="C10" s="8">
        <v>60016</v>
      </c>
      <c r="D10" s="8">
        <v>6050</v>
      </c>
      <c r="E10" s="35" t="s">
        <v>16</v>
      </c>
      <c r="F10" s="9">
        <v>916061.79</v>
      </c>
      <c r="G10" s="9">
        <v>916060.83</v>
      </c>
      <c r="H10" s="23">
        <f t="shared" si="0"/>
        <v>99.999895203575733</v>
      </c>
    </row>
    <row r="11" spans="1:12" s="1" customFormat="1" ht="25.5" customHeight="1" x14ac:dyDescent="0.25">
      <c r="A11" s="8">
        <v>3</v>
      </c>
      <c r="B11" s="8">
        <v>600</v>
      </c>
      <c r="C11" s="8">
        <v>60016</v>
      </c>
      <c r="D11" s="8">
        <v>6050</v>
      </c>
      <c r="E11" s="25" t="s">
        <v>17</v>
      </c>
      <c r="F11" s="9">
        <v>171839.02</v>
      </c>
      <c r="G11" s="23">
        <v>170220.22</v>
      </c>
      <c r="H11" s="23">
        <f t="shared" si="0"/>
        <v>99.057955521394391</v>
      </c>
    </row>
    <row r="12" spans="1:12" s="1" customFormat="1" ht="41.25" customHeight="1" x14ac:dyDescent="0.25">
      <c r="A12" s="8">
        <v>4</v>
      </c>
      <c r="B12" s="8">
        <v>600</v>
      </c>
      <c r="C12" s="8">
        <v>60016</v>
      </c>
      <c r="D12" s="8">
        <v>6050</v>
      </c>
      <c r="E12" s="25" t="s">
        <v>18</v>
      </c>
      <c r="F12" s="9">
        <v>160000</v>
      </c>
      <c r="G12" s="9">
        <v>160000</v>
      </c>
      <c r="H12" s="23">
        <f t="shared" si="0"/>
        <v>100</v>
      </c>
    </row>
    <row r="13" spans="1:12" s="1" customFormat="1" ht="20.25" customHeight="1" x14ac:dyDescent="0.25">
      <c r="A13" s="8">
        <v>5</v>
      </c>
      <c r="B13" s="8">
        <v>600</v>
      </c>
      <c r="C13" s="8">
        <v>60016</v>
      </c>
      <c r="D13" s="8">
        <v>6050</v>
      </c>
      <c r="E13" s="25" t="s">
        <v>19</v>
      </c>
      <c r="F13" s="9">
        <v>10000</v>
      </c>
      <c r="G13" s="9">
        <v>10000</v>
      </c>
      <c r="H13" s="23">
        <f t="shared" si="0"/>
        <v>100</v>
      </c>
    </row>
    <row r="14" spans="1:12" s="1" customFormat="1" ht="30" x14ac:dyDescent="0.25">
      <c r="A14" s="8">
        <v>6</v>
      </c>
      <c r="B14" s="8">
        <v>600</v>
      </c>
      <c r="C14" s="8">
        <v>60016</v>
      </c>
      <c r="D14" s="8">
        <v>6050</v>
      </c>
      <c r="E14" s="25" t="s">
        <v>20</v>
      </c>
      <c r="F14" s="9">
        <v>3000</v>
      </c>
      <c r="G14" s="9">
        <v>3000</v>
      </c>
      <c r="H14" s="23">
        <f t="shared" si="0"/>
        <v>100</v>
      </c>
    </row>
    <row r="15" spans="1:12" s="15" customFormat="1" ht="30" x14ac:dyDescent="0.25">
      <c r="A15" s="8">
        <v>7</v>
      </c>
      <c r="B15" s="8">
        <v>600</v>
      </c>
      <c r="C15" s="8">
        <v>60016</v>
      </c>
      <c r="D15" s="8">
        <v>6050</v>
      </c>
      <c r="E15" s="25" t="s">
        <v>21</v>
      </c>
      <c r="F15" s="9">
        <v>75000</v>
      </c>
      <c r="G15" s="9">
        <v>75000</v>
      </c>
      <c r="H15" s="23">
        <f t="shared" si="0"/>
        <v>100</v>
      </c>
    </row>
    <row r="16" spans="1:12" s="1" customFormat="1" ht="30" x14ac:dyDescent="0.25">
      <c r="A16" s="8">
        <v>8</v>
      </c>
      <c r="B16" s="8">
        <v>600</v>
      </c>
      <c r="C16" s="8">
        <v>60016</v>
      </c>
      <c r="D16" s="8">
        <v>6050</v>
      </c>
      <c r="E16" s="25" t="s">
        <v>22</v>
      </c>
      <c r="F16" s="9">
        <v>15000</v>
      </c>
      <c r="G16" s="23">
        <v>15000</v>
      </c>
      <c r="H16" s="23">
        <f t="shared" si="0"/>
        <v>100</v>
      </c>
      <c r="I16" s="11"/>
      <c r="J16" s="11"/>
      <c r="K16" s="11"/>
      <c r="L16" s="11"/>
    </row>
    <row r="17" spans="1:12" s="15" customFormat="1" ht="30" x14ac:dyDescent="0.25">
      <c r="A17" s="8">
        <v>9</v>
      </c>
      <c r="B17" s="8">
        <v>600</v>
      </c>
      <c r="C17" s="8">
        <v>60016</v>
      </c>
      <c r="D17" s="8">
        <v>6050</v>
      </c>
      <c r="E17" s="25" t="s">
        <v>23</v>
      </c>
      <c r="F17" s="9">
        <v>65000</v>
      </c>
      <c r="G17" s="23">
        <v>50156</v>
      </c>
      <c r="H17" s="23">
        <f t="shared" si="0"/>
        <v>77.163076923076929</v>
      </c>
      <c r="I17" s="16"/>
      <c r="J17" s="16"/>
      <c r="K17" s="16"/>
      <c r="L17" s="16"/>
    </row>
    <row r="18" spans="1:12" s="15" customFormat="1" ht="30" x14ac:dyDescent="0.25">
      <c r="A18" s="8">
        <v>10</v>
      </c>
      <c r="B18" s="8">
        <v>600</v>
      </c>
      <c r="C18" s="8">
        <v>60016</v>
      </c>
      <c r="D18" s="8">
        <v>6050</v>
      </c>
      <c r="E18" s="25" t="s">
        <v>24</v>
      </c>
      <c r="F18" s="9">
        <v>12000</v>
      </c>
      <c r="G18" s="23">
        <v>12000</v>
      </c>
      <c r="H18" s="23">
        <f t="shared" si="0"/>
        <v>100</v>
      </c>
      <c r="I18" s="16"/>
      <c r="J18" s="16"/>
      <c r="K18" s="16"/>
      <c r="L18" s="16"/>
    </row>
    <row r="19" spans="1:12" s="15" customFormat="1" ht="30" x14ac:dyDescent="0.25">
      <c r="A19" s="8">
        <v>11</v>
      </c>
      <c r="B19" s="8">
        <v>600</v>
      </c>
      <c r="C19" s="8">
        <v>60016</v>
      </c>
      <c r="D19" s="8">
        <v>6050</v>
      </c>
      <c r="E19" s="25" t="s">
        <v>25</v>
      </c>
      <c r="F19" s="9">
        <v>60000</v>
      </c>
      <c r="G19" s="9">
        <v>60000</v>
      </c>
      <c r="H19" s="23">
        <f t="shared" si="0"/>
        <v>100</v>
      </c>
      <c r="I19" s="16"/>
      <c r="J19" s="16"/>
      <c r="K19" s="16"/>
      <c r="L19" s="16"/>
    </row>
    <row r="20" spans="1:12" s="1" customFormat="1" ht="36.75" customHeight="1" x14ac:dyDescent="0.25">
      <c r="A20" s="36" t="s">
        <v>6</v>
      </c>
      <c r="B20" s="37"/>
      <c r="C20" s="37"/>
      <c r="D20" s="37"/>
      <c r="E20" s="38"/>
      <c r="F20" s="14">
        <f>SUM(F10:F19)</f>
        <v>1487900.81</v>
      </c>
      <c r="G20" s="14">
        <f>SUM(G10:G19)</f>
        <v>1471437.05</v>
      </c>
      <c r="H20" s="23">
        <f t="shared" si="0"/>
        <v>98.893490756282333</v>
      </c>
      <c r="I20" s="11"/>
      <c r="J20" s="11"/>
      <c r="K20" s="11"/>
      <c r="L20" s="11"/>
    </row>
    <row r="21" spans="1:12" s="1" customFormat="1" ht="38.25" x14ac:dyDescent="0.2">
      <c r="A21" s="8">
        <v>12</v>
      </c>
      <c r="B21" s="8">
        <v>750</v>
      </c>
      <c r="C21" s="8">
        <v>75023</v>
      </c>
      <c r="D21" s="8">
        <v>6050</v>
      </c>
      <c r="E21" s="28" t="s">
        <v>26</v>
      </c>
      <c r="F21" s="9">
        <v>15000</v>
      </c>
      <c r="G21" s="23">
        <v>0</v>
      </c>
      <c r="H21" s="23">
        <f t="shared" si="0"/>
        <v>0</v>
      </c>
      <c r="I21" s="11"/>
      <c r="J21" s="11"/>
      <c r="K21" s="11"/>
      <c r="L21" s="11"/>
    </row>
    <row r="22" spans="1:12" s="1" customFormat="1" x14ac:dyDescent="0.25">
      <c r="A22" s="36" t="s">
        <v>27</v>
      </c>
      <c r="B22" s="37"/>
      <c r="C22" s="37"/>
      <c r="D22" s="37"/>
      <c r="E22" s="38"/>
      <c r="F22" s="14">
        <f>F21</f>
        <v>15000</v>
      </c>
      <c r="G22" s="14">
        <f>SUM(G21)</f>
        <v>0</v>
      </c>
      <c r="H22" s="23">
        <f t="shared" si="0"/>
        <v>0</v>
      </c>
      <c r="I22" s="11"/>
      <c r="J22" s="11"/>
      <c r="K22" s="11"/>
      <c r="L22" s="11"/>
    </row>
    <row r="23" spans="1:12" s="1" customFormat="1" ht="45" x14ac:dyDescent="0.25">
      <c r="A23" s="8">
        <v>13</v>
      </c>
      <c r="B23" s="8">
        <v>801</v>
      </c>
      <c r="C23" s="8">
        <v>80101</v>
      </c>
      <c r="D23" s="8">
        <v>6050</v>
      </c>
      <c r="E23" s="25" t="s">
        <v>28</v>
      </c>
      <c r="F23" s="9">
        <v>20000</v>
      </c>
      <c r="G23" s="9">
        <v>20000</v>
      </c>
      <c r="H23" s="23">
        <f t="shared" si="0"/>
        <v>100</v>
      </c>
      <c r="I23" s="11"/>
      <c r="J23" s="11"/>
      <c r="K23" s="11"/>
      <c r="L23" s="11"/>
    </row>
    <row r="24" spans="1:12" s="1" customFormat="1" ht="30" x14ac:dyDescent="0.25">
      <c r="A24" s="8">
        <v>14</v>
      </c>
      <c r="B24" s="8">
        <v>801</v>
      </c>
      <c r="C24" s="8">
        <v>80101</v>
      </c>
      <c r="D24" s="8">
        <v>6050</v>
      </c>
      <c r="E24" s="25" t="s">
        <v>29</v>
      </c>
      <c r="F24" s="9">
        <v>25500</v>
      </c>
      <c r="G24" s="23">
        <v>25020.69</v>
      </c>
      <c r="H24" s="23">
        <f t="shared" si="0"/>
        <v>98.120352941176463</v>
      </c>
      <c r="I24" s="11"/>
      <c r="J24" s="11"/>
      <c r="K24" s="11"/>
      <c r="L24" s="11"/>
    </row>
    <row r="25" spans="1:12" s="15" customFormat="1" ht="30" x14ac:dyDescent="0.25">
      <c r="A25" s="8">
        <v>15</v>
      </c>
      <c r="B25" s="8">
        <v>801</v>
      </c>
      <c r="C25" s="8">
        <v>80101</v>
      </c>
      <c r="D25" s="8">
        <v>6050</v>
      </c>
      <c r="E25" s="25" t="s">
        <v>30</v>
      </c>
      <c r="F25" s="9">
        <v>18000</v>
      </c>
      <c r="G25" s="23">
        <v>17920.54</v>
      </c>
      <c r="H25" s="23">
        <f t="shared" si="0"/>
        <v>99.558555555555557</v>
      </c>
      <c r="I25" s="16"/>
      <c r="J25" s="16"/>
      <c r="K25" s="16"/>
      <c r="L25" s="16"/>
    </row>
    <row r="26" spans="1:12" s="1" customFormat="1" ht="30" x14ac:dyDescent="0.25">
      <c r="A26" s="8">
        <v>16</v>
      </c>
      <c r="B26" s="8">
        <v>801</v>
      </c>
      <c r="C26" s="8">
        <v>80101</v>
      </c>
      <c r="D26" s="8">
        <v>6050</v>
      </c>
      <c r="E26" s="25" t="s">
        <v>31</v>
      </c>
      <c r="F26" s="9">
        <v>50000</v>
      </c>
      <c r="G26" s="23">
        <v>50000</v>
      </c>
      <c r="H26" s="23">
        <f t="shared" si="0"/>
        <v>100</v>
      </c>
      <c r="I26" s="11"/>
      <c r="J26" s="11"/>
      <c r="K26" s="11"/>
      <c r="L26" s="11"/>
    </row>
    <row r="27" spans="1:12" s="1" customFormat="1" x14ac:dyDescent="0.25">
      <c r="A27" s="8">
        <v>17</v>
      </c>
      <c r="B27" s="8">
        <v>801</v>
      </c>
      <c r="C27" s="8">
        <v>80101</v>
      </c>
      <c r="D27" s="8">
        <v>6050</v>
      </c>
      <c r="E27" s="25" t="s">
        <v>33</v>
      </c>
      <c r="F27" s="9">
        <v>50000</v>
      </c>
      <c r="G27" s="9">
        <v>50000</v>
      </c>
      <c r="H27" s="23">
        <f t="shared" si="0"/>
        <v>100</v>
      </c>
    </row>
    <row r="28" spans="1:12" s="1" customFormat="1" ht="33.75" customHeight="1" x14ac:dyDescent="0.25">
      <c r="A28" s="36" t="s">
        <v>11</v>
      </c>
      <c r="B28" s="37"/>
      <c r="C28" s="37"/>
      <c r="D28" s="37"/>
      <c r="E28" s="38"/>
      <c r="F28" s="14">
        <f>SUM(F23:F27)</f>
        <v>163500</v>
      </c>
      <c r="G28" s="14">
        <f>SUM(G23:G27)</f>
        <v>162941.23000000001</v>
      </c>
      <c r="H28" s="23">
        <f t="shared" si="0"/>
        <v>99.658244648318046</v>
      </c>
    </row>
    <row r="29" spans="1:12" s="1" customFormat="1" ht="19.5" customHeight="1" x14ac:dyDescent="0.25">
      <c r="A29" s="22">
        <v>18</v>
      </c>
      <c r="B29" s="22">
        <v>801</v>
      </c>
      <c r="C29" s="22">
        <v>80104</v>
      </c>
      <c r="D29" s="22">
        <v>6050</v>
      </c>
      <c r="E29" s="25" t="s">
        <v>32</v>
      </c>
      <c r="F29" s="23">
        <v>200000</v>
      </c>
      <c r="G29" s="23">
        <v>199491.58</v>
      </c>
      <c r="H29" s="23">
        <f t="shared" si="0"/>
        <v>99.745789999999985</v>
      </c>
    </row>
    <row r="30" spans="1:12" s="1" customFormat="1" ht="21.75" customHeight="1" x14ac:dyDescent="0.25">
      <c r="A30" s="36" t="s">
        <v>8</v>
      </c>
      <c r="B30" s="37"/>
      <c r="C30" s="37"/>
      <c r="D30" s="37"/>
      <c r="E30" s="38"/>
      <c r="F30" s="14">
        <f>F29</f>
        <v>200000</v>
      </c>
      <c r="G30" s="14">
        <f>G29</f>
        <v>199491.58</v>
      </c>
      <c r="H30" s="23">
        <f t="shared" si="0"/>
        <v>99.745789999999985</v>
      </c>
    </row>
    <row r="31" spans="1:12" s="1" customFormat="1" ht="18.75" customHeight="1" x14ac:dyDescent="0.25">
      <c r="A31" s="22">
        <v>19</v>
      </c>
      <c r="B31" s="22">
        <v>801</v>
      </c>
      <c r="C31" s="22">
        <v>80110</v>
      </c>
      <c r="D31" s="22">
        <v>6050</v>
      </c>
      <c r="E31" s="25" t="s">
        <v>34</v>
      </c>
      <c r="F31" s="23">
        <v>50000</v>
      </c>
      <c r="G31" s="23">
        <v>49483.91</v>
      </c>
      <c r="H31" s="23">
        <f t="shared" si="0"/>
        <v>98.967820000000003</v>
      </c>
    </row>
    <row r="32" spans="1:12" s="15" customFormat="1" x14ac:dyDescent="0.25">
      <c r="A32" s="36" t="s">
        <v>35</v>
      </c>
      <c r="B32" s="37"/>
      <c r="C32" s="37"/>
      <c r="D32" s="37"/>
      <c r="E32" s="38"/>
      <c r="F32" s="14">
        <f>F31</f>
        <v>50000</v>
      </c>
      <c r="G32" s="14">
        <f>G31</f>
        <v>49483.91</v>
      </c>
      <c r="H32" s="23">
        <f t="shared" si="0"/>
        <v>98.967820000000003</v>
      </c>
    </row>
    <row r="33" spans="1:8" s="1" customFormat="1" ht="30" customHeight="1" x14ac:dyDescent="0.25">
      <c r="A33" s="22">
        <v>20</v>
      </c>
      <c r="B33" s="22">
        <v>900</v>
      </c>
      <c r="C33" s="22">
        <v>90001</v>
      </c>
      <c r="D33" s="22">
        <v>6050</v>
      </c>
      <c r="E33" s="25" t="s">
        <v>37</v>
      </c>
      <c r="F33" s="23">
        <v>5000</v>
      </c>
      <c r="G33" s="23">
        <v>0</v>
      </c>
      <c r="H33" s="23">
        <f t="shared" si="0"/>
        <v>0</v>
      </c>
    </row>
    <row r="34" spans="1:8" s="15" customFormat="1" ht="30" x14ac:dyDescent="0.25">
      <c r="A34" s="22">
        <v>21</v>
      </c>
      <c r="B34" s="22">
        <v>900</v>
      </c>
      <c r="C34" s="22">
        <v>90001</v>
      </c>
      <c r="D34" s="22">
        <v>6050</v>
      </c>
      <c r="E34" s="25" t="s">
        <v>38</v>
      </c>
      <c r="F34" s="23">
        <v>40000</v>
      </c>
      <c r="G34" s="23">
        <v>39999.99</v>
      </c>
      <c r="H34" s="23">
        <f t="shared" si="0"/>
        <v>99.999974999999992</v>
      </c>
    </row>
    <row r="35" spans="1:8" s="1" customFormat="1" ht="30" customHeight="1" x14ac:dyDescent="0.25">
      <c r="A35" s="36" t="s">
        <v>36</v>
      </c>
      <c r="B35" s="37"/>
      <c r="C35" s="37"/>
      <c r="D35" s="37"/>
      <c r="E35" s="38"/>
      <c r="F35" s="14">
        <f>SUM(F33:F34)</f>
        <v>45000</v>
      </c>
      <c r="G35" s="14">
        <f>SUM(G33:G34)</f>
        <v>39999.99</v>
      </c>
      <c r="H35" s="23">
        <f t="shared" si="0"/>
        <v>88.888866666666672</v>
      </c>
    </row>
    <row r="36" spans="1:8" ht="30" x14ac:dyDescent="0.25">
      <c r="A36" s="8">
        <v>22</v>
      </c>
      <c r="B36" s="8">
        <v>900</v>
      </c>
      <c r="C36" s="8">
        <v>90015</v>
      </c>
      <c r="D36" s="8">
        <v>6050</v>
      </c>
      <c r="E36" s="25" t="s">
        <v>40</v>
      </c>
      <c r="F36" s="9">
        <v>7116.15</v>
      </c>
      <c r="G36" s="9">
        <v>6706.06</v>
      </c>
      <c r="H36" s="23">
        <f t="shared" si="0"/>
        <v>94.237192864118953</v>
      </c>
    </row>
    <row r="37" spans="1:8" ht="30" x14ac:dyDescent="0.25">
      <c r="A37" s="8">
        <v>23</v>
      </c>
      <c r="B37" s="8">
        <v>900</v>
      </c>
      <c r="C37" s="8">
        <v>90015</v>
      </c>
      <c r="D37" s="8">
        <v>6050</v>
      </c>
      <c r="E37" s="25" t="s">
        <v>39</v>
      </c>
      <c r="F37" s="9">
        <v>7000</v>
      </c>
      <c r="G37" s="9">
        <v>7000</v>
      </c>
      <c r="H37" s="23">
        <f t="shared" si="0"/>
        <v>100</v>
      </c>
    </row>
    <row r="38" spans="1:8" x14ac:dyDescent="0.25">
      <c r="A38" s="36" t="s">
        <v>9</v>
      </c>
      <c r="B38" s="37"/>
      <c r="C38" s="37"/>
      <c r="D38" s="37"/>
      <c r="E38" s="38"/>
      <c r="F38" s="14">
        <f>SUM(F36:F37)</f>
        <v>14116.15</v>
      </c>
      <c r="G38" s="14">
        <f>SUM(G36:G37)</f>
        <v>13706.060000000001</v>
      </c>
      <c r="H38" s="23">
        <f t="shared" si="0"/>
        <v>97.094887770390656</v>
      </c>
    </row>
    <row r="39" spans="1:8" x14ac:dyDescent="0.25">
      <c r="A39" s="8">
        <v>24</v>
      </c>
      <c r="B39" s="26">
        <v>900</v>
      </c>
      <c r="C39" s="26">
        <v>90095</v>
      </c>
      <c r="D39" s="26">
        <v>6050</v>
      </c>
      <c r="E39" s="25" t="s">
        <v>41</v>
      </c>
      <c r="F39" s="27">
        <v>9105.42</v>
      </c>
      <c r="G39" s="9">
        <v>9105.42</v>
      </c>
      <c r="H39" s="23">
        <f t="shared" si="0"/>
        <v>100</v>
      </c>
    </row>
    <row r="40" spans="1:8" x14ac:dyDescent="0.25">
      <c r="A40" s="8">
        <v>25</v>
      </c>
      <c r="B40" s="26">
        <v>900</v>
      </c>
      <c r="C40" s="26">
        <v>90095</v>
      </c>
      <c r="D40" s="30">
        <v>6050</v>
      </c>
      <c r="E40" s="31" t="s">
        <v>42</v>
      </c>
      <c r="F40" s="27">
        <f>8856.89+2500</f>
        <v>11356.89</v>
      </c>
      <c r="G40" s="23">
        <v>8848.26</v>
      </c>
      <c r="H40" s="23">
        <f t="shared" si="0"/>
        <v>77.910942168146391</v>
      </c>
    </row>
    <row r="41" spans="1:8" x14ac:dyDescent="0.25">
      <c r="A41" s="8">
        <v>26</v>
      </c>
      <c r="B41" s="26">
        <v>900</v>
      </c>
      <c r="C41" s="26">
        <v>90095</v>
      </c>
      <c r="D41" s="30">
        <v>6050</v>
      </c>
      <c r="E41" s="25" t="s">
        <v>43</v>
      </c>
      <c r="F41" s="27">
        <v>9263.58</v>
      </c>
      <c r="G41" s="23">
        <v>9263.58</v>
      </c>
      <c r="H41" s="23">
        <f t="shared" si="0"/>
        <v>100</v>
      </c>
    </row>
    <row r="42" spans="1:8" ht="30" x14ac:dyDescent="0.25">
      <c r="A42" s="8">
        <v>27</v>
      </c>
      <c r="B42" s="26">
        <v>900</v>
      </c>
      <c r="C42" s="26">
        <v>90095</v>
      </c>
      <c r="D42" s="30">
        <v>6050</v>
      </c>
      <c r="E42" s="25" t="s">
        <v>44</v>
      </c>
      <c r="F42" s="27">
        <v>16000</v>
      </c>
      <c r="G42" s="23">
        <v>5000</v>
      </c>
      <c r="H42" s="23">
        <f t="shared" si="0"/>
        <v>31.25</v>
      </c>
    </row>
    <row r="43" spans="1:8" x14ac:dyDescent="0.25">
      <c r="A43" s="8">
        <v>28</v>
      </c>
      <c r="B43" s="26">
        <v>900</v>
      </c>
      <c r="C43" s="26">
        <v>90095</v>
      </c>
      <c r="D43" s="30">
        <v>6050</v>
      </c>
      <c r="E43" s="25" t="s">
        <v>45</v>
      </c>
      <c r="F43" s="27">
        <f>21125.48+2500</f>
        <v>23625.48</v>
      </c>
      <c r="G43" s="23">
        <v>21064.47</v>
      </c>
      <c r="H43" s="23">
        <f t="shared" si="0"/>
        <v>89.159966273701102</v>
      </c>
    </row>
    <row r="44" spans="1:8" ht="30" x14ac:dyDescent="0.25">
      <c r="A44" s="22">
        <v>29</v>
      </c>
      <c r="B44" s="29">
        <v>900</v>
      </c>
      <c r="C44" s="29">
        <v>90095</v>
      </c>
      <c r="D44" s="29">
        <v>6050</v>
      </c>
      <c r="E44" s="25" t="s">
        <v>46</v>
      </c>
      <c r="F44" s="34">
        <v>10000</v>
      </c>
      <c r="G44" s="23">
        <v>5999.94</v>
      </c>
      <c r="H44" s="23">
        <f t="shared" si="0"/>
        <v>59.999399999999994</v>
      </c>
    </row>
    <row r="45" spans="1:8" x14ac:dyDescent="0.25">
      <c r="A45" s="22">
        <v>30</v>
      </c>
      <c r="B45" s="29">
        <v>900</v>
      </c>
      <c r="C45" s="29">
        <v>90095</v>
      </c>
      <c r="D45" s="29">
        <v>6050</v>
      </c>
      <c r="E45" s="25" t="s">
        <v>47</v>
      </c>
      <c r="F45" s="34">
        <v>20000</v>
      </c>
      <c r="G45" s="23">
        <v>19999.990000000002</v>
      </c>
      <c r="H45" s="23">
        <f t="shared" si="0"/>
        <v>99.999949999999998</v>
      </c>
    </row>
    <row r="46" spans="1:8" ht="45" x14ac:dyDescent="0.25">
      <c r="A46" s="8">
        <v>31</v>
      </c>
      <c r="B46" s="32">
        <v>900</v>
      </c>
      <c r="C46" s="32">
        <v>90095</v>
      </c>
      <c r="D46" s="33">
        <v>6050</v>
      </c>
      <c r="E46" s="25" t="s">
        <v>48</v>
      </c>
      <c r="F46" s="27">
        <v>180000</v>
      </c>
      <c r="G46" s="23">
        <v>164705</v>
      </c>
      <c r="H46" s="23">
        <f t="shared" si="0"/>
        <v>91.50277777777778</v>
      </c>
    </row>
    <row r="47" spans="1:8" x14ac:dyDescent="0.25">
      <c r="A47" s="36" t="s">
        <v>7</v>
      </c>
      <c r="B47" s="37"/>
      <c r="C47" s="37"/>
      <c r="D47" s="37"/>
      <c r="E47" s="38"/>
      <c r="F47" s="14">
        <f>SUM(F39:F46)</f>
        <v>279351.37</v>
      </c>
      <c r="G47" s="14">
        <f>SUM(G39:G46)</f>
        <v>243986.66</v>
      </c>
      <c r="H47" s="23">
        <f t="shared" si="0"/>
        <v>87.34042005951143</v>
      </c>
    </row>
    <row r="48" spans="1:8" ht="30" x14ac:dyDescent="0.25">
      <c r="A48" s="22">
        <v>32</v>
      </c>
      <c r="B48" s="22">
        <v>900</v>
      </c>
      <c r="C48" s="22">
        <v>90002</v>
      </c>
      <c r="D48" s="22">
        <v>6050</v>
      </c>
      <c r="E48" s="25" t="s">
        <v>49</v>
      </c>
      <c r="F48" s="23">
        <v>35000</v>
      </c>
      <c r="G48" s="23">
        <v>18000</v>
      </c>
      <c r="H48" s="23">
        <f t="shared" si="0"/>
        <v>51.428571428571423</v>
      </c>
    </row>
    <row r="49" spans="1:8" x14ac:dyDescent="0.25">
      <c r="A49" s="36" t="s">
        <v>8</v>
      </c>
      <c r="B49" s="37"/>
      <c r="C49" s="37"/>
      <c r="D49" s="37"/>
      <c r="E49" s="38"/>
      <c r="F49" s="14">
        <f>F48</f>
        <v>35000</v>
      </c>
      <c r="G49" s="14">
        <f>G48</f>
        <v>18000</v>
      </c>
      <c r="H49" s="23">
        <f t="shared" si="0"/>
        <v>51.428571428571423</v>
      </c>
    </row>
    <row r="50" spans="1:8" ht="15.75" x14ac:dyDescent="0.25">
      <c r="A50" s="24" t="s">
        <v>1</v>
      </c>
      <c r="B50" s="8"/>
      <c r="C50" s="8"/>
      <c r="D50" s="20"/>
      <c r="E50" s="10"/>
      <c r="F50" s="9">
        <f>SUM(F9+F20+F22+F28+F30+F32+F35+F38+F47+F49)</f>
        <v>2889868.33</v>
      </c>
      <c r="G50" s="9">
        <f>SUM(G9+G20+G22+G28+G30+G32+G35+G38+G47+G49)</f>
        <v>2799046.4800000009</v>
      </c>
      <c r="H50" s="23">
        <f t="shared" si="0"/>
        <v>96.857232246287182</v>
      </c>
    </row>
    <row r="54" spans="1:8" x14ac:dyDescent="0.25">
      <c r="E54" s="6"/>
    </row>
  </sheetData>
  <mergeCells count="12">
    <mergeCell ref="A49:E49"/>
    <mergeCell ref="G1:H1"/>
    <mergeCell ref="A4:H4"/>
    <mergeCell ref="A9:E9"/>
    <mergeCell ref="A20:E20"/>
    <mergeCell ref="A22:E22"/>
    <mergeCell ref="A32:E32"/>
    <mergeCell ref="A35:E35"/>
    <mergeCell ref="A47:E47"/>
    <mergeCell ref="A38:E38"/>
    <mergeCell ref="A30:E30"/>
    <mergeCell ref="A28:E28"/>
  </mergeCells>
  <pageMargins left="0.15748031496062992" right="0.15748031496062992" top="0.27559055118110237" bottom="0.27559055118110237" header="0.15748031496062992" footer="0.15748031496062992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wydatki inwestycyjne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2014-03-31T05:49:05Z</dcterms:modified>
</cp:coreProperties>
</file>